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124226"/>
  <mc:AlternateContent xmlns:mc="http://schemas.openxmlformats.org/markup-compatibility/2006">
    <mc:Choice Requires="x15">
      <x15ac:absPath xmlns:x15ac="http://schemas.microsoft.com/office/spreadsheetml/2010/11/ac" url="L:\_ Poptané projekty - NEREALIZOVÁNO\           _ ELD _ Španělské gymnázium - rekonstrukce elektro v tělovýchovném pavilonu\_ DOKUMENTACE\     _ oprava výkazu - názvy výrobků\Podklady\"/>
    </mc:Choice>
  </mc:AlternateContent>
  <xr:revisionPtr revIDLastSave="0" documentId="8_{C3B125D0-43F3-40D1-B766-BB8B5D575F4F}" xr6:coauthVersionLast="47" xr6:coauthVersionMax="47" xr10:uidLastSave="{00000000-0000-0000-0000-000000000000}"/>
  <bookViews>
    <workbookView xWindow="-110" yWindow="-110" windowWidth="38620" windowHeight="21220" tabRatio="735" xr2:uid="{00000000-000D-0000-FFFF-FFFF00000000}"/>
  </bookViews>
  <sheets>
    <sheet name="Titulní list" sheetId="74" r:id="rId1"/>
    <sheet name="PZTS" sheetId="79" r:id="rId2"/>
    <sheet name="UKS" sheetId="76" r:id="rId3"/>
    <sheet name="ER" sheetId="80" r:id="rId4"/>
    <sheet name="SDS" sheetId="78" r:id="rId5"/>
  </sheets>
  <definedNames>
    <definedName name="_xlnm.Print_Titles" localSheetId="3">ER!$6:$7</definedName>
    <definedName name="_xlnm.Print_Titles" localSheetId="1">PZTS!$2:$7</definedName>
    <definedName name="_xlnm.Print_Titles" localSheetId="4">SDS!$3:$7</definedName>
    <definedName name="_xlnm.Print_Titles" localSheetId="2">UKS!$3:$7</definedName>
    <definedName name="_xlnm.Print_Area" localSheetId="3">ER!$B$3:$J$82</definedName>
    <definedName name="_xlnm.Print_Area" localSheetId="1">PZTS!$B$3:$J$60</definedName>
    <definedName name="_xlnm.Print_Area" localSheetId="4">SDS!$B$3:$J$42</definedName>
    <definedName name="_xlnm.Print_Area" localSheetId="0">'Titulní list'!$B$3:$J$46</definedName>
    <definedName name="_xlnm.Print_Area" localSheetId="2">UKS!$B$3:$J$53</definedName>
  </definedNames>
  <calcPr calcId="191029"/>
</workbook>
</file>

<file path=xl/calcChain.xml><?xml version="1.0" encoding="utf-8"?>
<calcChain xmlns="http://schemas.openxmlformats.org/spreadsheetml/2006/main">
  <c r="I78" i="80" l="1"/>
  <c r="H78" i="80"/>
  <c r="J78" i="80" s="1"/>
  <c r="I77" i="80"/>
  <c r="H77" i="80"/>
  <c r="I76" i="80"/>
  <c r="H76" i="80"/>
  <c r="I75" i="80"/>
  <c r="H75" i="80"/>
  <c r="I74" i="80"/>
  <c r="H74" i="80"/>
  <c r="I73" i="80"/>
  <c r="H73" i="80"/>
  <c r="I72" i="80"/>
  <c r="H72" i="80"/>
  <c r="I68" i="80"/>
  <c r="I69" i="80" s="1"/>
  <c r="H68" i="80"/>
  <c r="J68" i="80" s="1"/>
  <c r="I64" i="80"/>
  <c r="H64" i="80"/>
  <c r="I63" i="80"/>
  <c r="H63" i="80"/>
  <c r="I57" i="80"/>
  <c r="H57" i="80"/>
  <c r="I55" i="80"/>
  <c r="H55" i="80"/>
  <c r="I54" i="80"/>
  <c r="H54" i="80"/>
  <c r="J54" i="80" s="1"/>
  <c r="I53" i="80"/>
  <c r="H53" i="80"/>
  <c r="I52" i="80"/>
  <c r="H52" i="80"/>
  <c r="D51" i="80"/>
  <c r="I50" i="80"/>
  <c r="H50" i="80"/>
  <c r="I49" i="80"/>
  <c r="H49" i="80"/>
  <c r="I48" i="80"/>
  <c r="H48" i="80"/>
  <c r="I47" i="80"/>
  <c r="H47" i="80"/>
  <c r="I46" i="80"/>
  <c r="H46" i="80"/>
  <c r="I45" i="80"/>
  <c r="H45" i="80"/>
  <c r="J45" i="80" s="1"/>
  <c r="D40" i="80"/>
  <c r="D62" i="80" s="1"/>
  <c r="I39" i="80"/>
  <c r="H39" i="80"/>
  <c r="I38" i="80"/>
  <c r="H38" i="80"/>
  <c r="I37" i="80"/>
  <c r="H37" i="80"/>
  <c r="I36" i="80"/>
  <c r="H36" i="80"/>
  <c r="I35" i="80"/>
  <c r="H35" i="80"/>
  <c r="I30" i="80"/>
  <c r="H30" i="80"/>
  <c r="I29" i="80"/>
  <c r="H29" i="80"/>
  <c r="I28" i="80"/>
  <c r="H28" i="80"/>
  <c r="I27" i="80"/>
  <c r="H27" i="80"/>
  <c r="I26" i="80"/>
  <c r="H26" i="80"/>
  <c r="I25" i="80"/>
  <c r="H25" i="80"/>
  <c r="I19" i="80"/>
  <c r="H19" i="80"/>
  <c r="I18" i="80"/>
  <c r="H18" i="80"/>
  <c r="I17" i="80"/>
  <c r="H17" i="80"/>
  <c r="I16" i="80"/>
  <c r="H16" i="80"/>
  <c r="I22" i="80"/>
  <c r="H22" i="80"/>
  <c r="I21" i="80"/>
  <c r="H21" i="80"/>
  <c r="I20" i="80"/>
  <c r="H20" i="80"/>
  <c r="I15" i="80"/>
  <c r="H15" i="80"/>
  <c r="I14" i="80"/>
  <c r="H14" i="80"/>
  <c r="I11" i="80"/>
  <c r="H11" i="80"/>
  <c r="I10" i="80"/>
  <c r="H10" i="80"/>
  <c r="J22" i="80" l="1"/>
  <c r="J14" i="80"/>
  <c r="J28" i="80"/>
  <c r="J53" i="80"/>
  <c r="J76" i="80"/>
  <c r="J16" i="80"/>
  <c r="J27" i="80"/>
  <c r="H69" i="80"/>
  <c r="J69" i="80" s="1"/>
  <c r="J38" i="80"/>
  <c r="J49" i="80"/>
  <c r="J46" i="80"/>
  <c r="J55" i="80"/>
  <c r="I79" i="80"/>
  <c r="J57" i="80"/>
  <c r="J73" i="80"/>
  <c r="J19" i="80"/>
  <c r="J63" i="80"/>
  <c r="J21" i="80"/>
  <c r="J25" i="80"/>
  <c r="J35" i="80"/>
  <c r="J52" i="80"/>
  <c r="J64" i="80"/>
  <c r="J75" i="80"/>
  <c r="H40" i="80"/>
  <c r="J20" i="80"/>
  <c r="I40" i="80"/>
  <c r="I42" i="80" s="1"/>
  <c r="J50" i="80"/>
  <c r="J26" i="80"/>
  <c r="H79" i="80"/>
  <c r="J30" i="80"/>
  <c r="J72" i="80"/>
  <c r="J74" i="80"/>
  <c r="J17" i="80"/>
  <c r="J48" i="80"/>
  <c r="J77" i="80"/>
  <c r="J15" i="80"/>
  <c r="J18" i="80"/>
  <c r="J29" i="80"/>
  <c r="J39" i="80"/>
  <c r="I62" i="80"/>
  <c r="I65" i="80" s="1"/>
  <c r="H62" i="80"/>
  <c r="J36" i="80"/>
  <c r="H31" i="80"/>
  <c r="H32" i="80" s="1"/>
  <c r="I31" i="80"/>
  <c r="I32" i="80" s="1"/>
  <c r="H41" i="80"/>
  <c r="J41" i="80" s="1"/>
  <c r="H51" i="80"/>
  <c r="J11" i="80"/>
  <c r="J37" i="80"/>
  <c r="J47" i="80"/>
  <c r="I51" i="80"/>
  <c r="I58" i="80" s="1"/>
  <c r="J10" i="80"/>
  <c r="J79" i="80" l="1"/>
  <c r="J51" i="80"/>
  <c r="J31" i="80"/>
  <c r="I59" i="80"/>
  <c r="I82" i="80" s="1"/>
  <c r="J40" i="80"/>
  <c r="J32" i="80"/>
  <c r="H56" i="80"/>
  <c r="J56" i="80" s="1"/>
  <c r="H65" i="80"/>
  <c r="J65" i="80" s="1"/>
  <c r="J62" i="80"/>
  <c r="H42" i="80"/>
  <c r="J42" i="80" s="1"/>
  <c r="H58" i="80"/>
  <c r="J58" i="80" s="1"/>
  <c r="H59" i="80" l="1"/>
  <c r="J59" i="80" s="1"/>
  <c r="I13" i="78"/>
  <c r="I14" i="78" s="1"/>
  <c r="H13" i="78"/>
  <c r="H14" i="78" s="1"/>
  <c r="H82" i="80" l="1"/>
  <c r="J82" i="80" s="1"/>
  <c r="I16" i="74" s="1"/>
  <c r="J13" i="78"/>
  <c r="J14" i="78" l="1"/>
  <c r="I51" i="79" l="1"/>
  <c r="H51" i="79"/>
  <c r="J51" i="79" l="1"/>
  <c r="I34" i="76" l="1"/>
  <c r="H34" i="76"/>
  <c r="I33" i="76"/>
  <c r="H33" i="76"/>
  <c r="J33" i="76" s="1"/>
  <c r="I37" i="76"/>
  <c r="I32" i="76"/>
  <c r="H32" i="76"/>
  <c r="I36" i="76"/>
  <c r="H36" i="76"/>
  <c r="D26" i="76"/>
  <c r="I25" i="76"/>
  <c r="H25" i="76"/>
  <c r="J25" i="76" s="1"/>
  <c r="I46" i="79"/>
  <c r="I47" i="79" s="1"/>
  <c r="H46" i="79"/>
  <c r="H47" i="79" s="1"/>
  <c r="I56" i="79"/>
  <c r="H56" i="79"/>
  <c r="I33" i="79"/>
  <c r="H33" i="79"/>
  <c r="I32" i="79"/>
  <c r="H32" i="79"/>
  <c r="J32" i="79" s="1"/>
  <c r="I17" i="79"/>
  <c r="H17" i="79"/>
  <c r="I16" i="79"/>
  <c r="H16" i="79"/>
  <c r="I31" i="76"/>
  <c r="H31" i="76"/>
  <c r="H31" i="78"/>
  <c r="I31" i="78"/>
  <c r="H29" i="78"/>
  <c r="I29" i="78"/>
  <c r="H30" i="78"/>
  <c r="I30" i="78"/>
  <c r="I55" i="79"/>
  <c r="H55" i="79"/>
  <c r="I54" i="79"/>
  <c r="H54" i="79"/>
  <c r="I53" i="79"/>
  <c r="H53" i="79"/>
  <c r="I52" i="79"/>
  <c r="H52" i="79"/>
  <c r="I50" i="79"/>
  <c r="H50" i="79"/>
  <c r="I42" i="79"/>
  <c r="H42" i="79"/>
  <c r="I41" i="79"/>
  <c r="H41" i="79"/>
  <c r="I40" i="79"/>
  <c r="H40" i="79"/>
  <c r="I31" i="79"/>
  <c r="H31" i="79"/>
  <c r="I30" i="79"/>
  <c r="H30" i="79"/>
  <c r="I29" i="79"/>
  <c r="H29" i="79"/>
  <c r="D24" i="79"/>
  <c r="D39" i="79" s="1"/>
  <c r="I23" i="79"/>
  <c r="H23" i="79"/>
  <c r="I22" i="79"/>
  <c r="H22" i="79"/>
  <c r="I15" i="79"/>
  <c r="H15" i="79"/>
  <c r="I14" i="79"/>
  <c r="H14" i="79"/>
  <c r="I13" i="79"/>
  <c r="H13" i="79"/>
  <c r="I12" i="79"/>
  <c r="H12" i="79"/>
  <c r="I11" i="79"/>
  <c r="H11" i="79"/>
  <c r="I10" i="79"/>
  <c r="H10" i="79"/>
  <c r="I9" i="79"/>
  <c r="H9" i="79"/>
  <c r="H57" i="79" l="1"/>
  <c r="H34" i="79"/>
  <c r="J34" i="79" s="1"/>
  <c r="J34" i="76"/>
  <c r="J36" i="76"/>
  <c r="H37" i="76"/>
  <c r="J37" i="76" s="1"/>
  <c r="J32" i="76"/>
  <c r="J56" i="79"/>
  <c r="J46" i="79"/>
  <c r="J47" i="79"/>
  <c r="I57" i="79"/>
  <c r="J33" i="79"/>
  <c r="J17" i="79"/>
  <c r="J16" i="79"/>
  <c r="H18" i="79"/>
  <c r="I18" i="79"/>
  <c r="I19" i="79" s="1"/>
  <c r="J29" i="78"/>
  <c r="J31" i="78"/>
  <c r="J30" i="78"/>
  <c r="J31" i="76"/>
  <c r="J14" i="79"/>
  <c r="J42" i="79"/>
  <c r="J29" i="79"/>
  <c r="J12" i="79"/>
  <c r="J30" i="79"/>
  <c r="J40" i="79"/>
  <c r="J54" i="79"/>
  <c r="J11" i="79"/>
  <c r="J13" i="79"/>
  <c r="J50" i="79"/>
  <c r="J53" i="79"/>
  <c r="J55" i="79"/>
  <c r="J23" i="79"/>
  <c r="J10" i="79"/>
  <c r="J15" i="79"/>
  <c r="J52" i="79"/>
  <c r="H24" i="79"/>
  <c r="I24" i="79"/>
  <c r="I26" i="79" s="1"/>
  <c r="J22" i="79"/>
  <c r="J31" i="79"/>
  <c r="J41" i="79"/>
  <c r="I39" i="79"/>
  <c r="I43" i="79" s="1"/>
  <c r="H39" i="79"/>
  <c r="I35" i="79"/>
  <c r="I36" i="79" s="1"/>
  <c r="J9" i="79"/>
  <c r="H25" i="79"/>
  <c r="J25" i="79" s="1"/>
  <c r="I60" i="79" l="1"/>
  <c r="J24" i="79"/>
  <c r="J57" i="79"/>
  <c r="J18" i="79"/>
  <c r="H26" i="79"/>
  <c r="J26" i="79" s="1"/>
  <c r="H35" i="79"/>
  <c r="H19" i="79"/>
  <c r="H43" i="79"/>
  <c r="J43" i="79" s="1"/>
  <c r="J39" i="79"/>
  <c r="J19" i="79" l="1"/>
  <c r="J35" i="79"/>
  <c r="H36" i="79"/>
  <c r="J36" i="79" s="1"/>
  <c r="H60" i="79" l="1"/>
  <c r="J60" i="79" s="1"/>
  <c r="I12" i="74" s="1"/>
  <c r="I16" i="76" l="1"/>
  <c r="H16" i="76"/>
  <c r="I15" i="76"/>
  <c r="H15" i="76"/>
  <c r="I10" i="76"/>
  <c r="H10" i="76"/>
  <c r="I14" i="76"/>
  <c r="H14" i="76"/>
  <c r="J16" i="76" l="1"/>
  <c r="J15" i="76"/>
  <c r="J14" i="76"/>
  <c r="J10" i="76"/>
  <c r="I18" i="76" l="1"/>
  <c r="H18" i="76"/>
  <c r="I17" i="76"/>
  <c r="H17" i="76"/>
  <c r="J17" i="76" l="1"/>
  <c r="J18" i="76"/>
  <c r="H38" i="78"/>
  <c r="I38" i="78"/>
  <c r="I37" i="78"/>
  <c r="H37" i="78"/>
  <c r="H36" i="78"/>
  <c r="I36" i="78"/>
  <c r="H35" i="78"/>
  <c r="I35" i="78"/>
  <c r="H34" i="78"/>
  <c r="I34" i="78"/>
  <c r="H33" i="78"/>
  <c r="I33" i="78"/>
  <c r="I32" i="78"/>
  <c r="H32" i="78"/>
  <c r="H28" i="78"/>
  <c r="I28" i="78"/>
  <c r="H27" i="78"/>
  <c r="I27" i="78"/>
  <c r="H26" i="78"/>
  <c r="I26" i="78"/>
  <c r="H25" i="78"/>
  <c r="I25" i="78"/>
  <c r="H24" i="78"/>
  <c r="I24" i="78"/>
  <c r="H23" i="78"/>
  <c r="I23" i="78"/>
  <c r="H22" i="78"/>
  <c r="I22" i="78"/>
  <c r="I21" i="78"/>
  <c r="H21" i="78"/>
  <c r="J21" i="78" l="1"/>
  <c r="J28" i="78"/>
  <c r="J37" i="78"/>
  <c r="J32" i="78"/>
  <c r="J38" i="78"/>
  <c r="J35" i="78"/>
  <c r="J36" i="78"/>
  <c r="J25" i="78"/>
  <c r="J33" i="78"/>
  <c r="J26" i="78"/>
  <c r="J34" i="78"/>
  <c r="J22" i="78"/>
  <c r="J27" i="78"/>
  <c r="J23" i="78"/>
  <c r="J24" i="78"/>
  <c r="I35" i="76" l="1"/>
  <c r="H35" i="76"/>
  <c r="H38" i="76" s="1"/>
  <c r="I39" i="76" l="1"/>
  <c r="I40" i="76" s="1"/>
  <c r="J35" i="76"/>
  <c r="J38" i="76"/>
  <c r="H39" i="76" l="1"/>
  <c r="H40" i="76" s="1"/>
  <c r="J39" i="76" l="1"/>
  <c r="J40" i="76"/>
  <c r="I24" i="76" l="1"/>
  <c r="H24" i="76"/>
  <c r="I23" i="76"/>
  <c r="H23" i="76"/>
  <c r="H45" i="76"/>
  <c r="I45" i="76"/>
  <c r="H44" i="76"/>
  <c r="I44" i="76"/>
  <c r="I9" i="76"/>
  <c r="I19" i="76" s="1"/>
  <c r="H9" i="76"/>
  <c r="H19" i="76" s="1"/>
  <c r="I26" i="76" l="1"/>
  <c r="I28" i="76" s="1"/>
  <c r="D43" i="76"/>
  <c r="I43" i="76" s="1"/>
  <c r="I46" i="76" s="1"/>
  <c r="I39" i="78"/>
  <c r="I42" i="78" s="1"/>
  <c r="H39" i="78"/>
  <c r="H42" i="78" s="1"/>
  <c r="H20" i="76"/>
  <c r="J23" i="76"/>
  <c r="J44" i="76"/>
  <c r="J24" i="76"/>
  <c r="H27" i="76"/>
  <c r="J27" i="76" s="1"/>
  <c r="H26" i="76"/>
  <c r="J45" i="76"/>
  <c r="J9" i="76"/>
  <c r="J26" i="76" l="1"/>
  <c r="H43" i="76"/>
  <c r="H46" i="76" s="1"/>
  <c r="J46" i="76" s="1"/>
  <c r="J39" i="78"/>
  <c r="J19" i="76"/>
  <c r="I20" i="76"/>
  <c r="I53" i="76" s="1"/>
  <c r="H28" i="76"/>
  <c r="J28" i="76" s="1"/>
  <c r="H53" i="76" l="1"/>
  <c r="J53" i="76" s="1"/>
  <c r="J42" i="78"/>
  <c r="J43" i="76"/>
  <c r="J20" i="76"/>
  <c r="I18" i="74" l="1"/>
  <c r="I14" i="74"/>
  <c r="I20" i="74" l="1"/>
</calcChain>
</file>

<file path=xl/sharedStrings.xml><?xml version="1.0" encoding="utf-8"?>
<sst xmlns="http://schemas.openxmlformats.org/spreadsheetml/2006/main" count="528" uniqueCount="307">
  <si>
    <t>m</t>
  </si>
  <si>
    <t>ks</t>
  </si>
  <si>
    <t>kpl</t>
  </si>
  <si>
    <t>Název položky</t>
  </si>
  <si>
    <t>Výměra</t>
  </si>
  <si>
    <t>Cena</t>
  </si>
  <si>
    <t>Celkem</t>
  </si>
  <si>
    <t>Specifikace</t>
  </si>
  <si>
    <t>Počet</t>
  </si>
  <si>
    <t>Měr. Jed.</t>
  </si>
  <si>
    <t>Materiál / MJ</t>
  </si>
  <si>
    <t>Montáž / MJ</t>
  </si>
  <si>
    <t>Materiál</t>
  </si>
  <si>
    <t>Montáž</t>
  </si>
  <si>
    <t>Pozn.:</t>
  </si>
  <si>
    <t>Číslo dokumentu:</t>
  </si>
  <si>
    <t>Datum:</t>
  </si>
  <si>
    <t>Revize:</t>
  </si>
  <si>
    <t>Značení trasy vedení - kabelové štítky</t>
  </si>
  <si>
    <t>Funkční zkouška systému</t>
  </si>
  <si>
    <t>Likvidace a odvoz odpadu z realizace</t>
  </si>
  <si>
    <t>hod</t>
  </si>
  <si>
    <t>Účast na koordinačních jednáních a kontrolních dnech</t>
  </si>
  <si>
    <t xml:space="preserve">Mimostaveništní doprava
Zahrnuje náklady na dopravu strojů a zařízení od výrobce (obchodní organizace) až na místo první skládky na staveništi 
Pojištění materiálu použitého na stavbě, zabezpečení materiálu na stavbě proti poškození a proti krádeži </t>
  </si>
  <si>
    <t>Technická příprava realizace</t>
  </si>
  <si>
    <t>Vedení projektu</t>
  </si>
  <si>
    <t>Pomocné stavební práce</t>
  </si>
  <si>
    <t>Uvedení do provozu</t>
  </si>
  <si>
    <t>Koordinační funkční zkoušky</t>
  </si>
  <si>
    <t>CYA 6 zž</t>
  </si>
  <si>
    <t>Prořez kabelů 5%</t>
  </si>
  <si>
    <t xml:space="preserve">Pospojení ocel. konstrukcí  </t>
  </si>
  <si>
    <t>Prořez kabelových tras 1,5 %</t>
  </si>
  <si>
    <t>Další montážní materiál blíže nespecifikovaný 3%</t>
  </si>
  <si>
    <t>Součinnost se zástupci investora</t>
  </si>
  <si>
    <t>Autorský dozor projektanta během realizace</t>
  </si>
  <si>
    <t>Zařízení a přístroje</t>
  </si>
  <si>
    <t>CYA 10 zž</t>
  </si>
  <si>
    <t>Podružný el. inst. materiál 1%</t>
  </si>
  <si>
    <t>Zapojení kabeláže</t>
  </si>
  <si>
    <t>Průraz beton do průměru 30 mm</t>
  </si>
  <si>
    <t>Demontáže</t>
  </si>
  <si>
    <t>měsíc</t>
  </si>
  <si>
    <t>Vypracování plánu kontrol a zkoušek</t>
  </si>
  <si>
    <t>Revize dílčí a revize celého systému</t>
  </si>
  <si>
    <t>Průvodně technická dokumentace</t>
  </si>
  <si>
    <t>Jiné materiály, montáž, atd., neuvedené výše, ale které je
nutné zahrnout do celkového rozsahu prací podle výkresů a
praxe dodavatele.</t>
  </si>
  <si>
    <t>Lešení, výšková montáž a použití mechanizmů</t>
  </si>
  <si>
    <t>Výkaz výměr</t>
  </si>
  <si>
    <t>Projekční náklady na vypracování realizační / výrobní / dílenské dokumentace</t>
  </si>
  <si>
    <t>A</t>
  </si>
  <si>
    <t>B</t>
  </si>
  <si>
    <t>A1.001</t>
  </si>
  <si>
    <t>A1.002</t>
  </si>
  <si>
    <t>A1.003</t>
  </si>
  <si>
    <t>A1.004</t>
  </si>
  <si>
    <t>A1.005</t>
  </si>
  <si>
    <t>A1.006</t>
  </si>
  <si>
    <t>A1.007</t>
  </si>
  <si>
    <t>A1.010</t>
  </si>
  <si>
    <t>A2</t>
  </si>
  <si>
    <t>A1</t>
  </si>
  <si>
    <t>A3</t>
  </si>
  <si>
    <t>A3.001</t>
  </si>
  <si>
    <t>A3.002</t>
  </si>
  <si>
    <t>A3.003</t>
  </si>
  <si>
    <t>A3.004</t>
  </si>
  <si>
    <t>A3.005</t>
  </si>
  <si>
    <t>A4</t>
  </si>
  <si>
    <t>A4.001</t>
  </si>
  <si>
    <t>A4.002</t>
  </si>
  <si>
    <t>A4.003</t>
  </si>
  <si>
    <t>A4.004</t>
  </si>
  <si>
    <t>A5</t>
  </si>
  <si>
    <t>A6</t>
  </si>
  <si>
    <t>A6.001</t>
  </si>
  <si>
    <t>A6.002</t>
  </si>
  <si>
    <t>A6.003</t>
  </si>
  <si>
    <t>A6.004</t>
  </si>
  <si>
    <t>A6.005</t>
  </si>
  <si>
    <t>A2.001</t>
  </si>
  <si>
    <t>A2.002</t>
  </si>
  <si>
    <t>B1</t>
  </si>
  <si>
    <t>B1.001</t>
  </si>
  <si>
    <t>B1.002</t>
  </si>
  <si>
    <t>B1.003</t>
  </si>
  <si>
    <t>B1.004</t>
  </si>
  <si>
    <t>B1.005</t>
  </si>
  <si>
    <t>B1.006</t>
  </si>
  <si>
    <t>B1.007</t>
  </si>
  <si>
    <t>B1.008</t>
  </si>
  <si>
    <t>B2</t>
  </si>
  <si>
    <t>B2.001</t>
  </si>
  <si>
    <t>B2.002</t>
  </si>
  <si>
    <t>B2.003</t>
  </si>
  <si>
    <t>B2.004</t>
  </si>
  <si>
    <t>B2.005</t>
  </si>
  <si>
    <t>B3</t>
  </si>
  <si>
    <t>B3.001</t>
  </si>
  <si>
    <t>B3.002</t>
  </si>
  <si>
    <t>B3.003</t>
  </si>
  <si>
    <t>B3.004</t>
  </si>
  <si>
    <t>B3.005</t>
  </si>
  <si>
    <t>B4</t>
  </si>
  <si>
    <t>B4.001</t>
  </si>
  <si>
    <t>B4.002</t>
  </si>
  <si>
    <t>B4.003</t>
  </si>
  <si>
    <t>B5</t>
  </si>
  <si>
    <t>B6</t>
  </si>
  <si>
    <t>C</t>
  </si>
  <si>
    <t>D</t>
  </si>
  <si>
    <t>SPOLEČNÁ DODÁVKA SLABOPROUDU (SDS)</t>
  </si>
  <si>
    <t>Kabeláž</t>
  </si>
  <si>
    <t xml:space="preserve">Úložné konstrukce </t>
  </si>
  <si>
    <t>Montáže</t>
  </si>
  <si>
    <t>Ostatní</t>
  </si>
  <si>
    <t>D1</t>
  </si>
  <si>
    <t>D2</t>
  </si>
  <si>
    <t>D3</t>
  </si>
  <si>
    <t>D3.001</t>
  </si>
  <si>
    <t>D4</t>
  </si>
  <si>
    <t>D5</t>
  </si>
  <si>
    <t>D6</t>
  </si>
  <si>
    <t>D6.011</t>
  </si>
  <si>
    <t>C1</t>
  </si>
  <si>
    <t>C1.001</t>
  </si>
  <si>
    <t>C1.002</t>
  </si>
  <si>
    <t>C1.003</t>
  </si>
  <si>
    <t>C1.004</t>
  </si>
  <si>
    <t>C1.005</t>
  </si>
  <si>
    <t>C2</t>
  </si>
  <si>
    <t>C2.001</t>
  </si>
  <si>
    <t>C2.002</t>
  </si>
  <si>
    <t>C2.003</t>
  </si>
  <si>
    <t>C3</t>
  </si>
  <si>
    <t>C3.001</t>
  </si>
  <si>
    <t>C3.002</t>
  </si>
  <si>
    <t>C3.003</t>
  </si>
  <si>
    <t>C4.001</t>
  </si>
  <si>
    <t>C4.002</t>
  </si>
  <si>
    <t>C4.003</t>
  </si>
  <si>
    <t>C5</t>
  </si>
  <si>
    <t>C6</t>
  </si>
  <si>
    <t>C6.001</t>
  </si>
  <si>
    <t>C6.002</t>
  </si>
  <si>
    <t>C6.003</t>
  </si>
  <si>
    <t>Podružný el. inst. materiál 3%</t>
  </si>
  <si>
    <t>Měření kabeláže po úsecích, včetně měřících protokolů od datové kabeláže</t>
  </si>
  <si>
    <t>Vyvyzovací panel 19" 1U, průchozí panel s kartáčem</t>
  </si>
  <si>
    <t>Zapojení kabeláže v rozvaděčích RACK</t>
  </si>
  <si>
    <t>Koordinace prací s ostatními profesemi</t>
  </si>
  <si>
    <t>19" patch panel 2U, 48 portů C6a</t>
  </si>
  <si>
    <t>UNIVERZÁLNÍ KABELÁŽNÍ SYSTÉM (UKS)</t>
  </si>
  <si>
    <t>Bezhalogenová lišta vkládací 20x20</t>
  </si>
  <si>
    <t>A1.008</t>
  </si>
  <si>
    <t>A1.009</t>
  </si>
  <si>
    <t>Ochrana sváru</t>
  </si>
  <si>
    <t>Pigtail SM 9/125 LC APC, 1 m, včetně montáže</t>
  </si>
  <si>
    <t>19" optická vana výsuvná 1U, 48 x SM 9/125 Duplex LC-APC, kompletní včetně kazet, 
držáků svárů a spojek</t>
  </si>
  <si>
    <t>Datová dvojzásuvka RJ45, STP, cat.6a, komplet (1 x tělo zásuvky, 1 x nosná maska pro 2 keystone, 2 x keystone RJ45 STP cat.6a, 1x rámeček), požadavek na systémovou záruku od výrobce kabeláže 25 let</t>
  </si>
  <si>
    <t>Kabel s třídou reakce B2cas1d1a1 - datový stíněný cat.6a STP (U/FTP), systémová záruka na kabeláž od výrobce 25 let</t>
  </si>
  <si>
    <t>POPLACHOVÝ ZABEZPEČOVACÍ A TÍSŇOVÝ SYSTÉM (PZTS)</t>
  </si>
  <si>
    <t>Přepěťová ochrana 230 VAC s kontaktem pro dálkovou signalizaci</t>
  </si>
  <si>
    <t>Kloubový držák PIR/MW na stěnu</t>
  </si>
  <si>
    <t>Kabel s třídou reakce B2cas1d1a1 - 2x2x0,8</t>
  </si>
  <si>
    <t>A2.003</t>
  </si>
  <si>
    <t>A2.004</t>
  </si>
  <si>
    <t>Uložení pod omítku, kompletní dodávka včetně vysekání, začištění, instalace, zapravení povrchů a výmalby</t>
  </si>
  <si>
    <t>Měření kabeláže po úsecích</t>
  </si>
  <si>
    <t>Zapojení a instalace systému v rozvaděčích PZTS, včetně zapojení všech vstupů a výstupů, včetně vyvázání a provedení formy, včetně zapojení návazností</t>
  </si>
  <si>
    <t>Provozní kniha systému PZTS</t>
  </si>
  <si>
    <t>Koordinace a vypracování podkladů pro naprogramování ústředny</t>
  </si>
  <si>
    <t>Programování ústředny PZTS</t>
  </si>
  <si>
    <t>Celková cena</t>
  </si>
  <si>
    <t>SUMA</t>
  </si>
  <si>
    <t>Dokumentace skutečného provedení stavby - bude provedeno vypracování kompletní dokumentace slaboproudých systémů</t>
  </si>
  <si>
    <t>Funkční zkouška systému PZTS</t>
  </si>
  <si>
    <t>Uvedení do provozu systému PZTS</t>
  </si>
  <si>
    <t>Detekce v tělocvičnách
Venkovní PIR detektor, det. char. max. 30 x 30 m, mont. výška 1,5 - 6m, kovový kryt</t>
  </si>
  <si>
    <t>PIR + MW + ANTIMASKING + PET - Dosah PIR 15 m, 100°, dosah MW 15 m, 100°, Senzor duální PIR + MW</t>
  </si>
  <si>
    <t>Detektor požáru optickokouřový se sirénou pro systémy EZS</t>
  </si>
  <si>
    <t>Ochranná mřížka (klec) pro venkovní PIR detektor v tělocvičnách</t>
  </si>
  <si>
    <t>Akumulátor 12 V / 18 Ah</t>
  </si>
  <si>
    <t>Bezhalogenová ohebná trubka se střední mechanickou odolností o průměru 20 mm</t>
  </si>
  <si>
    <t>Bezhalogenová lišta vkládací 40x40</t>
  </si>
  <si>
    <t>Bezhalogenová lišta vkládací 20x10</t>
  </si>
  <si>
    <t>A3.006</t>
  </si>
  <si>
    <t>A3.007</t>
  </si>
  <si>
    <t>A6.006</t>
  </si>
  <si>
    <t>Koordinace a vypracování podkladů pro integrátora přenosu na PCO
Dodávka neobsahuje práce spojené s přenosem na PCO, po dokončení realizace díla bude zajištěno investorem.</t>
  </si>
  <si>
    <t>SNÍŽENÍ ENERGETICKÉ NÁROČNOSTI TECHNOLOGIÍ 
TĚLOVÝCHOVNÉHO PAVILONU GYBY</t>
  </si>
  <si>
    <t>A5.001</t>
  </si>
  <si>
    <t>Demontáž stávající instalace v dotčených prostorách, včetně kabeláže a úložných konstrukcí</t>
  </si>
  <si>
    <t>Školení na všechny systémy dodávky</t>
  </si>
  <si>
    <t>Úklid staveniště, průběžný</t>
  </si>
  <si>
    <t>Instalační krabice pro datovou dvojzásuvku</t>
  </si>
  <si>
    <t>PRVKY SÍTĚ UKS VE STÁVAJÍCÍM ROZVADĚČI</t>
  </si>
  <si>
    <t>Kabel optický SM 9/125 µm, 24 vláken, s třídou reakce B2cas1d1a1</t>
  </si>
  <si>
    <t>Bezhalogenová ohebná trubka se střední mechanickou odolností o průměru 32 mm</t>
  </si>
  <si>
    <t>B3.009</t>
  </si>
  <si>
    <t>Instalační krabice protahovací s víčkem, kompletní instalace</t>
  </si>
  <si>
    <t>D6.001</t>
  </si>
  <si>
    <t>Kovový drátěný žlab, kompletní dodávka trasy včetně úchytného materiálu pro zavěšení na strop, tedy všech závěsů, držáků, ohybů, kolen, spojek, včetně ochrany hran pro výstup kabelů, šířka žlabu 60 mm, výška bočnice 60 mm</t>
  </si>
  <si>
    <t>A6.007</t>
  </si>
  <si>
    <t>Nehořlavý zkušební plyn pro optickokouřové hlásiče 250 ml</t>
  </si>
  <si>
    <t>Požární ucpávky včetně štítků</t>
  </si>
  <si>
    <t xml:space="preserve">D.1.7 Slaboproudé rozvody </t>
  </si>
  <si>
    <t>D.1.7_99</t>
  </si>
  <si>
    <t>02 / 2025</t>
  </si>
  <si>
    <t xml:space="preserve">V rozsahu prací vybraného dodavatele stavby jsou rovněž:
- jakékoliv prvky, zařízení, práce a pomocné materiály, neuvedené v tomto soupisu výkonů, které jsou ale nezbytně nutné k dodání, instalaci , dokončení a provozování díla (např. požární ucpávky, štítky pro řádné a trvalé značení komponent, zařízení a potrubní závěsy, nátěry, pomocné konstrukce, montážní materiály, materiály a práce nezbytné z důvodu koordinace s ostatními profesemi, speciální nářadí a nástroje, speciální opatření při provádění prací, první náplně atd.) které je provedeno řádně a je plně funkční a je v souladu se zákony a předpisy platnými v České republice“.
- součásti prací jsou veškeré zkoušky, potřebná měření, inspekce, uvedení zařízení do provozu, zaškolení obsluhy, provozní řády, manuály a revize v českém jazyce. 
- veškeré položky na přípomoce, lešení, přesuny hmot a suti, uložení suti na skládku, dopravu, montáž, zpevněné montážní plochy, atd... jsou zahrnuty v jednotlivých jednotkových cenách.
- veškerá geodetická měření jako například vytyčení konstrukcí, kontrolní měření, zaměření skutečného stavu apod.
- veškeré činnosti nutné ke zpracování veškeré dílenské dokumentace a podkladů pro dokumentaci skutečného provedení.
- součástí dodávky je kompletní dokladová část díla nutná k získání kolaudačního souhlasu stavby.
- náklady na případně  opatření související s ochranou stávajících sítí, komunikací či staveb.
- součástí jednotkových cen jsou i vícenáklady souvysející s výstavbou za provozu, převážně v odpoledních hodinách a o víkendu.
Pro plnohodnotnou nabídku je nutné vycházet ze všech dokumentů projektu, tedy né jen ze soupisu činností a materiálu ve výkazu výměr, ale také z Technické zprávy a výkresové části.
Bližší specifikace aktivních prvků je uvedena v Technické zprávě dokumentace.
Uvedené typy výrobků jsou považovány za minimální technické standardy a s nimi byla vyprojektována dokumentace pro výběr zhotovitele.
V případě použití jiné technologie musí být splněny veškeré dále uvedené technické parametry použitého systému i celého řešení dle Technické zprávy dokumentace a výkresové části.
</t>
  </si>
  <si>
    <t>B3.006</t>
  </si>
  <si>
    <t>B3.007</t>
  </si>
  <si>
    <t>B3.008</t>
  </si>
  <si>
    <t>EVAKUAČNÍ ROZHLAS (ER)</t>
  </si>
  <si>
    <t>Rozvaděče + napájení</t>
  </si>
  <si>
    <t>Protipožární stojící skříň s pasivním větracím systémem
Zachování funkce: 90 minut, Požární odolnost 90 minut
Krytí IP 54, Kouřotěsné provedení, Kabelové prostupy na horní straně skříně
Vnitřní rozměr skříně 1800 x 750 x 600,
Vnější rozměr skříně 2010 x 960 x 708, hmotnost 448 kg
Maximální povolený ztrátový výkon s pasivním větracím systémem 169 W
Včetně vystrojení uchycení pro komponenty evakuačního rozhlasu, včetně napájecího panelu 8 x 230 V</t>
  </si>
  <si>
    <t>Systémové komponenty ER - musí odpovídat ČSN EN 54-16, ČSN EN 54-4</t>
  </si>
  <si>
    <t>Kontrolér - pro řízení 20 směrovačů a 50 zesilovačů, umožňuje přepínat 8 audio vstupů do 4 samostatných audiokanálů, kontrolér obsahuje DSP, dvoukanálový manager zpráv, 4 nezávislé generátory signálů, směrovač pro 12 zón, 18 řídicích vstupů z toho 5 monitorovaných, 19 řídicích výstupů,  automatické přepnutí systému do stanby režimu při výpadku napájení 230 V AC, 12 x LED indikace pro zóny, 6 x LED indikace stavu systému</t>
  </si>
  <si>
    <t>Zesilovač ve třídě D o výkonu 2 x 500 W. Výstup buď 70 V nebo 100 V</t>
  </si>
  <si>
    <t xml:space="preserve">Stanice hlasatele. Umožňuje připojení až 5 modulů rozšíření. Mikrofon s husím krkem, 20 tlačítek s podsvětleným LCD displejem, integrovaný reproduktor, 3 volitelná nouzová tlačítka nebo klíčové spínače, možnost připojení externího mikrofonu, nebo audiosignálu </t>
  </si>
  <si>
    <t>Tísňové tlačítko pro stanici hlasatele</t>
  </si>
  <si>
    <t>Klíčový spínač pro stanici hlasatele</t>
  </si>
  <si>
    <t>Systémový napájecí zdroj, dobíječ baterií a manager napájení 24 V DC, max. dobíjecí proud 12 A, max. proud do systému 150 A, 6 x vysokozatížitelné výstupy s max. odběrem 40 A, 3 x nízkozatížitelné výstupy s max. odběrem 5 A, 3 x poruchové relé se zatížitelností 24 V / 1 A, minimální kapacita baterií 86 Ah, maximální kapacita baterií 225 Ah</t>
  </si>
  <si>
    <t>Akku 12 V / 100 Ah životnost až 10 let</t>
  </si>
  <si>
    <t>Hudební zdroj - USB,SD,tuner,bluetooth - je profesionální vícezdrojový hudební přehrávač. Přehrává hudbu na pozadí. Disponuje USB rozhraním, vstupem na SD kartu, tuner FM frekvence, Bluetooth přijímač pro streamování hudby z mobilního zařízení.</t>
  </si>
  <si>
    <t>Set propojovací kabeláže pro systémové propojení všech komponentů ER včetně systémového napájecího zdroje a připojení baterií</t>
  </si>
  <si>
    <t>Reproduktory ER - musí odpovídat ČSN EN 54-24</t>
  </si>
  <si>
    <t>Reproduktor certifikovaný dle EN 54-24, nástěnný, bílý, provedení ABS,
- výkon 6 W @ 100 V,
- odbočky 6/3/1,5/0,75 W @ 100 V,
- frekvenční rozsah pro -10 dB: 160 Hz až 20 kHz,
- citlivost 94 dB (1 kHz, 1 m),
- vyzařovací úhel Horizontálně: 180° (1 kHz), 90° (4 kHz),
- vyzařovací úhel Vertikálně: 180° (1 kHz), 98° (4 kHz),
- provozní teplota: -10 °C až +55 °C,
- krytí reproduktoru: IP21,
- příprava pro montáž desky dohledu.</t>
  </si>
  <si>
    <t>Reproduktor certifikovaný dle EN 54-24, stropní, bílý, ABS,
- výkon 6 W @ 100 V,
- odbočky 6/3/1,5/0,75 W @ 100 V,
- frekvenční rozsah pro -10 dB: 85 Hz až 20 kHz,
- citlivost 88 dB (1 kHz, 1 m),
- vyzařovací úhel: 180° (1 kHz), 75° (4 kHz),
- provozní teplota: -25 °C až +55 °C,
- krytí reproduktoru: IP33,
- příprava pro montáž desky dohledu,
- odolný proti nárazu míčem,
- odolný vůči soli,
- odolný vůči chlóru.</t>
  </si>
  <si>
    <t>Upevňovací kroužek</t>
  </si>
  <si>
    <t>Zadní krabice</t>
  </si>
  <si>
    <t>Reproduktor certifikovaný dle EN 54-24, stropní, bílý, ABS,
- výkon 60 W @ 100 V,
- odbočky 60/30/15 W @ 100 V,
- frekvenční rozsah pro -10 dB: 40 Hz až 20 kHz,
- citlivost 88 dB (1 kHz, 1 m),
- vyzařovací úhel: 180° (1 kHz), 120° (4 kHz),
- provozní teplota: -25 °C až +55 °C,
- krytí reproduktoru: IP21,
- vysoká kvalita reprodukce hudby.</t>
  </si>
  <si>
    <t>End Of Line dohledový adresný modul reproduktorové linky.</t>
  </si>
  <si>
    <t>Podružný el. inst. materiál 2%</t>
  </si>
  <si>
    <t>Reproduktorové linky - ostatní
Kabel s funkční odolností 180 minut, s třídou reakce B2cas1d1a1 - 1x2x0,8</t>
  </si>
  <si>
    <t>Reproduktorové linky - tělocvičny
Kabel s funkční odolností 180 minut, s třídou reakce B2cas1d1a1 - 2x2x0,8</t>
  </si>
  <si>
    <t>Stanice hlasatele
Kabel s funkční odolností 180 minut, s třídou reakce B2cas1d1a1 - 4x2x0,8</t>
  </si>
  <si>
    <t>Úložné konstrukce</t>
  </si>
  <si>
    <r>
      <t xml:space="preserve">Trasa s funkční integritou při požáru, </t>
    </r>
    <r>
      <rPr>
        <b/>
        <sz val="11"/>
        <rFont val="Calibri"/>
        <family val="2"/>
        <charset val="238"/>
        <scheme val="minor"/>
      </rPr>
      <t>normová konstrukce</t>
    </r>
    <r>
      <rPr>
        <sz val="11"/>
        <rFont val="Calibri"/>
        <family val="2"/>
        <charset val="238"/>
        <scheme val="minor"/>
      </rPr>
      <t xml:space="preserve">, žlab perforovaný, zinkování sendzimir, kompletní dodávka trasy včetně úchytného materiálu pro zavěšení na strop, tedy všech závěsů, držáků, ohybů, kolen, spojek, včetně ochrany hran pro výstup kabelů, </t>
    </r>
    <r>
      <rPr>
        <b/>
        <sz val="11"/>
        <rFont val="Calibri"/>
        <family val="2"/>
        <charset val="238"/>
        <scheme val="minor"/>
      </rPr>
      <t>šířka žlabu 50 mm</t>
    </r>
  </si>
  <si>
    <t xml:space="preserve">Trasa s funkční integritou při požáru, nenormová konstrukce, trubka kovová ocelová pozinkovaná, kompletní včetně spojek, kolen, ohybů, vnější průměr 28,3 mm </t>
  </si>
  <si>
    <t>Příchytka pro kovovou trubku s funkční integritou při požáru o vnějším průměru 28,3 mm</t>
  </si>
  <si>
    <r>
      <t xml:space="preserve">Stoupací trasa s funkční integritou při požáru, </t>
    </r>
    <r>
      <rPr>
        <b/>
        <sz val="11"/>
        <rFont val="Calibri"/>
        <family val="2"/>
        <charset val="238"/>
        <scheme val="minor"/>
      </rPr>
      <t>normová konstrukce</t>
    </r>
    <r>
      <rPr>
        <sz val="11"/>
        <rFont val="Calibri"/>
        <family val="2"/>
        <charset val="238"/>
        <scheme val="minor"/>
      </rPr>
      <t xml:space="preserve">, kabelový žebřík, zinkování sendzimir, kompletní dodávka trasy včetně úchytného materiálu, držáků, spojek, včetně ochrany hran pro výstup kabelů, </t>
    </r>
    <r>
      <rPr>
        <b/>
        <sz val="11"/>
        <rFont val="Calibri"/>
        <family val="2"/>
        <charset val="238"/>
        <scheme val="minor"/>
      </rPr>
      <t>kabelový žebřík 150 mm</t>
    </r>
  </si>
  <si>
    <t>Příchytka s funkční odolností pro kabel na kabelový žebřík, minimální průměr kabelu 14 mm, maximální průměr kabelu 23 mm</t>
  </si>
  <si>
    <t>Příchytka s funkční odolností pro kabel pro montáž do betonu - kompletní včetně uchycení</t>
  </si>
  <si>
    <t>Značení tras s funkční integritou při požáru dle ČSN 73 095</t>
  </si>
  <si>
    <t>Pomocné nosné konstrukce pro uchycení stoupacích vedení a funkčních žlabů</t>
  </si>
  <si>
    <t>Provozní kniha systému ER</t>
  </si>
  <si>
    <t>Koordinace a vypracování diagramu ovládání jednotlivých zón pro naprogramování systému</t>
  </si>
  <si>
    <t>Programování systému ER</t>
  </si>
  <si>
    <t xml:space="preserve">Měření srozumitelnosti dle normy ČSN EN 50849 a ČSN EN 60268-16 </t>
  </si>
  <si>
    <t>C1.006</t>
  </si>
  <si>
    <t>C1.007</t>
  </si>
  <si>
    <t>C1.008</t>
  </si>
  <si>
    <t>C1.009</t>
  </si>
  <si>
    <t>C1.010</t>
  </si>
  <si>
    <t>C1.011</t>
  </si>
  <si>
    <t>C1.012</t>
  </si>
  <si>
    <t>C1.013</t>
  </si>
  <si>
    <t>C1.014</t>
  </si>
  <si>
    <t>C1.015</t>
  </si>
  <si>
    <t>C1.016</t>
  </si>
  <si>
    <t>C1.017</t>
  </si>
  <si>
    <t>C1.018</t>
  </si>
  <si>
    <t>C2.004</t>
  </si>
  <si>
    <t>C2.005</t>
  </si>
  <si>
    <t>C2.006</t>
  </si>
  <si>
    <t>C2.007</t>
  </si>
  <si>
    <t>C3.004</t>
  </si>
  <si>
    <t>C3.005</t>
  </si>
  <si>
    <t>C3.006</t>
  </si>
  <si>
    <t>C3.007</t>
  </si>
  <si>
    <t>C3.008</t>
  </si>
  <si>
    <t>C3.009</t>
  </si>
  <si>
    <t>C3.010</t>
  </si>
  <si>
    <t>C3.011</t>
  </si>
  <si>
    <t>C3.012</t>
  </si>
  <si>
    <t>C3.013</t>
  </si>
  <si>
    <t>C3.014</t>
  </si>
  <si>
    <t>C4</t>
  </si>
  <si>
    <t>C5.001</t>
  </si>
  <si>
    <t>C6.004</t>
  </si>
  <si>
    <t>C6.005</t>
  </si>
  <si>
    <t>C6.006</t>
  </si>
  <si>
    <t>C6.007</t>
  </si>
  <si>
    <t>D6.002</t>
  </si>
  <si>
    <t>D6.003</t>
  </si>
  <si>
    <t>D6.004</t>
  </si>
  <si>
    <t>D6.005</t>
  </si>
  <si>
    <t>D6.006</t>
  </si>
  <si>
    <t>D6.007</t>
  </si>
  <si>
    <t>D6.008</t>
  </si>
  <si>
    <t>D6.009</t>
  </si>
  <si>
    <t>D6.010</t>
  </si>
  <si>
    <t>D6.012</t>
  </si>
  <si>
    <t>D6.013</t>
  </si>
  <si>
    <t>D6.014</t>
  </si>
  <si>
    <t>D6.015</t>
  </si>
  <si>
    <t>D6.016</t>
  </si>
  <si>
    <t>D6.017</t>
  </si>
  <si>
    <t>D6.018</t>
  </si>
  <si>
    <t>m2</t>
  </si>
  <si>
    <t>Velký plastový box pro expandery, tamper součástí balení, rozměr 403x321x116mm, prostor pro 3 expandéry</t>
  </si>
  <si>
    <t>Spínaný systémový napájecí zdroj 12V / 3A v ocelovém boxu s prostorem pro aku až 18Ah včetně dvou programovatelných reléových výstupů a monitorovaného výstupu na sirénu. Možno připojit na BUS k stávající ústředně.</t>
  </si>
  <si>
    <t xml:space="preserve">8 zónový expandér pro stávající ústřednu. Možnost nastavit libovolné zakončení zón. Odběr 20mA. </t>
  </si>
  <si>
    <r>
      <t xml:space="preserve">Trasa žlab plný neděrovaný, zinkování sendzimir, kompletní dodávka trasy včetně úchytného materiálu pro zavěšení na strop, tedy všech závěsů, držáků, ohybů, kolen, spojek, včetně ochrany hran pro výstup kabelů, </t>
    </r>
    <r>
      <rPr>
        <b/>
        <sz val="11"/>
        <rFont val="Calibri"/>
        <family val="2"/>
        <charset val="238"/>
        <scheme val="minor"/>
      </rPr>
      <t>šířka žlabu 62 mm, výška bočnice 50 mm, tloušťka plechu 0,70 mm</t>
    </r>
  </si>
  <si>
    <t>Víko kabelového žlabu, zinkování sendzimir, kompletní dodávka trasy včetně úchytů, ohybů, kolen, pro šířku žlabu 62 mm</t>
  </si>
  <si>
    <t>Mikrotrubička HDPE venkovní tenkostěnná 10/8mm, modrá, pro zafouknutí do HDPE trubky, vnitřní lubrikační vrstva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</si>
</sst>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1" formatCode="_-* #,##0_-;\-* #,##0_-;_-* &quot;-&quot;_-;_-@_-"/>
    <numFmt numFmtId="44" formatCode="_-* #,##0.00\ &quot;Kč&quot;_-;\-* #,##0.00\ &quot;Kč&quot;_-;_-* &quot;-&quot;??\ &quot;Kč&quot;_-;_-@_-"/>
    <numFmt numFmtId="43" formatCode="_-* #,##0.00_-;\-* #,##0.00_-;_-* &quot;-&quot;??_-;_-@_-"/>
    <numFmt numFmtId="164" formatCode="_-* #,##0\ _K_č_-;\-* #,##0\ _K_č_-;_-* &quot;-&quot;\ _K_č_-;_-@_-"/>
    <numFmt numFmtId="165" formatCode="#,##0.0"/>
    <numFmt numFmtId="166" formatCode="#,##0.00\ &quot;Kč&quot;"/>
    <numFmt numFmtId="167" formatCode="_-* #,##0\ &quot;Kč&quot;_-;\-* #,##0\ &quot;Kč&quot;_-;_-* &quot;-&quot;??\ &quot;Kč&quot;_-;_-@_-"/>
    <numFmt numFmtId="168" formatCode="0_)"/>
    <numFmt numFmtId="169" formatCode="#,##0.0_);\(#,##0.0\)"/>
    <numFmt numFmtId="170" formatCode="_(* #,##0.0000_);_(* \(#,##0.0000\);_(* &quot;-&quot;??_);_(@_)"/>
    <numFmt numFmtId="171" formatCode="d/m/yy\ h:mm"/>
    <numFmt numFmtId="172" formatCode="#,##0&quot; F&quot;_);\(#,##0&quot; F&quot;\)"/>
    <numFmt numFmtId="173" formatCode="_(&quot;$&quot;* #,##0.00_);_(&quot;$&quot;* \(#,##0.00\);_(&quot;$&quot;* &quot;-&quot;??_);_(@_)"/>
    <numFmt numFmtId="174" formatCode="0.0%;\(0.0%\)"/>
    <numFmt numFmtId="175" formatCode="_-* #,##0.00\ [$€]_-;\-* #,##0.00\ [$€]_-;_-* &quot;-&quot;??\ [$€]_-;_-@_-"/>
    <numFmt numFmtId="176" formatCode="_-* #,##0.00\ &quot;Sk&quot;_-;\-* #,##0.00\ &quot;Sk&quot;_-;_-* &quot;-&quot;??\ &quot;Sk&quot;_-;_-@_-"/>
    <numFmt numFmtId="177" formatCode="#,##0.00&quot; F&quot;_);\(#,##0.00&quot; F&quot;\)"/>
    <numFmt numFmtId="178" formatCode="#,##0&quot; $&quot;;\-#,##0&quot; $&quot;"/>
    <numFmt numFmtId="179" formatCode="#,##0&quot; F&quot;_);[Red]\(#,##0&quot; F&quot;\)"/>
    <numFmt numFmtId="180" formatCode="#,##0.00&quot; F&quot;_);[Red]\(#,##0.00&quot; F&quot;\)"/>
    <numFmt numFmtId="181" formatCode="0.00_)"/>
    <numFmt numFmtId="182" formatCode="0%;\(0%\)"/>
    <numFmt numFmtId="183" formatCode="#,##0\ &quot;F&quot;;[Red]\-#,##0\ &quot;F&quot;"/>
    <numFmt numFmtId="184" formatCode="#,##0;#,##0;"/>
    <numFmt numFmtId="185" formatCode="_-* #,##0\ _F_-;\-* #,##0\ _F_-;_-* &quot;-&quot;\ _F_-;_-@_-"/>
    <numFmt numFmtId="186" formatCode="_-* #,##0.00\ _F_-;\-* #,##0.00\ _F_-;_-* &quot;-&quot;??\ _F_-;_-@_-"/>
    <numFmt numFmtId="187" formatCode="_-* #,##0.00\ [$Kč-405]_-;\-* #,##0.00\ [$Kč-405]_-;_-* &quot;-&quot;??\ [$Kč-405]_-;_-@_-"/>
  </numFmts>
  <fonts count="110">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Helv"/>
      <charset val="238"/>
    </font>
    <font>
      <sz val="10"/>
      <name val="Arial"/>
      <family val="2"/>
      <charset val="238"/>
    </font>
    <font>
      <sz val="10"/>
      <name val="MS Sans Serif"/>
      <family val="2"/>
      <charset val="238"/>
    </font>
    <font>
      <sz val="10"/>
      <name val="Arial"/>
      <family val="2"/>
      <charset val="238"/>
    </font>
    <font>
      <u/>
      <sz val="8.5"/>
      <color indexed="12"/>
      <name val="Arial CE"/>
    </font>
    <font>
      <sz val="10"/>
      <name val="Arial CE"/>
      <charset val="238"/>
    </font>
    <font>
      <b/>
      <u/>
      <sz val="12"/>
      <name val="Arial"/>
      <family val="2"/>
      <charset val="238"/>
    </font>
    <font>
      <b/>
      <sz val="12"/>
      <name val="Arial"/>
      <family val="2"/>
      <charset val="238"/>
    </font>
    <font>
      <sz val="12"/>
      <name val="Arial"/>
      <family val="2"/>
      <charset val="238"/>
    </font>
    <font>
      <sz val="11"/>
      <color theme="1"/>
      <name val="Calibri"/>
      <family val="2"/>
      <charset val="238"/>
      <scheme val="minor"/>
    </font>
    <font>
      <b/>
      <i/>
      <sz val="11"/>
      <name val="Calibri"/>
      <family val="2"/>
      <charset val="238"/>
      <scheme val="minor"/>
    </font>
    <font>
      <i/>
      <sz val="11"/>
      <name val="Calibri"/>
      <family val="2"/>
      <charset val="238"/>
      <scheme val="minor"/>
    </font>
    <font>
      <sz val="11"/>
      <name val="Calibri"/>
      <family val="2"/>
      <charset val="238"/>
      <scheme val="minor"/>
    </font>
    <font>
      <b/>
      <i/>
      <sz val="11"/>
      <color theme="1"/>
      <name val="Calibri"/>
      <family val="2"/>
      <charset val="238"/>
      <scheme val="minor"/>
    </font>
    <font>
      <b/>
      <sz val="11"/>
      <name val="Calibri"/>
      <family val="2"/>
      <charset val="238"/>
      <scheme val="minor"/>
    </font>
    <font>
      <b/>
      <i/>
      <sz val="11"/>
      <color rgb="FF00B050"/>
      <name val="Calibri"/>
      <family val="2"/>
      <charset val="238"/>
      <scheme val="minor"/>
    </font>
    <font>
      <b/>
      <sz val="11"/>
      <color theme="1"/>
      <name val="Calibri"/>
      <family val="2"/>
      <charset val="238"/>
      <scheme val="minor"/>
    </font>
    <font>
      <i/>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theme="1"/>
      <name val="Calibri"/>
      <family val="2"/>
      <charset val="238"/>
      <scheme val="minor"/>
    </font>
    <font>
      <sz val="10"/>
      <name val="Arial CE"/>
      <family val="2"/>
      <charset val="238"/>
    </font>
    <font>
      <sz val="8"/>
      <name val="Arial CE"/>
      <charset val="238"/>
    </font>
    <font>
      <sz val="10"/>
      <color theme="1"/>
      <name val="Arial"/>
      <family val="2"/>
      <charset val="238"/>
    </font>
    <font>
      <sz val="10"/>
      <name val="Arial"/>
      <family val="2"/>
    </font>
    <font>
      <sz val="8"/>
      <name val="Arial"/>
      <family val="2"/>
      <charset val="238"/>
    </font>
    <font>
      <b/>
      <sz val="11"/>
      <name val="Arial"/>
      <family val="2"/>
      <charset val="238"/>
    </font>
    <font>
      <sz val="10"/>
      <name val="Helv"/>
      <family val="2"/>
    </font>
    <font>
      <sz val="8"/>
      <name val="Arial"/>
      <family val="2"/>
    </font>
    <font>
      <sz val="10"/>
      <name val="Helv"/>
      <family val="2"/>
      <charset val="238"/>
    </font>
    <font>
      <sz val="10"/>
      <name val="Helv"/>
      <charset val="204"/>
    </font>
    <font>
      <sz val="10"/>
      <name val="Helv"/>
    </font>
    <font>
      <sz val="8"/>
      <name val="Times New Roman"/>
      <family val="1"/>
      <charset val="238"/>
    </font>
    <font>
      <sz val="8"/>
      <color indexed="8"/>
      <name val="Arial CE"/>
      <family val="2"/>
      <charset val="238"/>
    </font>
    <font>
      <b/>
      <sz val="11"/>
      <name val="Times New Roman CE"/>
      <family val="1"/>
      <charset val="238"/>
    </font>
    <font>
      <b/>
      <sz val="13"/>
      <color indexed="18"/>
      <name val="Times New Roman CE"/>
      <family val="1"/>
      <charset val="238"/>
    </font>
    <font>
      <b/>
      <sz val="12"/>
      <color indexed="18"/>
      <name val="Times New Roman CE"/>
      <family val="1"/>
      <charset val="238"/>
    </font>
    <font>
      <sz val="8"/>
      <name val="HelveticaNewE"/>
      <charset val="238"/>
    </font>
    <font>
      <sz val="10"/>
      <name val="MS Serif"/>
      <family val="1"/>
      <charset val="238"/>
    </font>
    <font>
      <sz val="10"/>
      <name val="Courier"/>
      <family val="1"/>
      <charset val="238"/>
    </font>
    <font>
      <sz val="10"/>
      <name val="Times New Roman CE"/>
      <family val="1"/>
      <charset val="238"/>
    </font>
    <font>
      <sz val="10"/>
      <color indexed="8"/>
      <name val="Arial"/>
      <family val="2"/>
    </font>
    <font>
      <sz val="10"/>
      <name val="AvantGardeGothicE"/>
      <charset val="238"/>
    </font>
    <font>
      <vertAlign val="subscript"/>
      <sz val="10"/>
      <name val="Arial CE"/>
      <family val="2"/>
      <charset val="238"/>
    </font>
    <font>
      <sz val="10"/>
      <color indexed="16"/>
      <name val="MS Serif"/>
      <family val="1"/>
      <charset val="238"/>
    </font>
    <font>
      <sz val="11"/>
      <color indexed="8"/>
      <name val="Calibri"/>
      <family val="2"/>
    </font>
    <font>
      <b/>
      <sz val="12"/>
      <name val="Arial"/>
      <family val="2"/>
    </font>
    <font>
      <vertAlign val="superscript"/>
      <sz val="10"/>
      <name val="Arial CE"/>
      <family val="2"/>
      <charset val="238"/>
    </font>
    <font>
      <u/>
      <sz val="8"/>
      <color indexed="12"/>
      <name val="Times New Roman"/>
      <family val="1"/>
      <charset val="238"/>
    </font>
    <font>
      <u/>
      <sz val="8"/>
      <color indexed="12"/>
      <name val="Arial"/>
      <family val="2"/>
    </font>
    <font>
      <sz val="12"/>
      <name val="Helv"/>
    </font>
    <font>
      <sz val="8"/>
      <color indexed="8"/>
      <name val="HelveticaNewE"/>
      <family val="5"/>
      <charset val="200"/>
    </font>
    <font>
      <u/>
      <sz val="6"/>
      <color indexed="12"/>
      <name val="Arial"/>
      <family val="2"/>
    </font>
    <font>
      <u/>
      <sz val="6"/>
      <color indexed="36"/>
      <name val="Arial"/>
      <family val="2"/>
    </font>
    <font>
      <sz val="12"/>
      <color indexed="9"/>
      <name val="Helv"/>
    </font>
    <font>
      <sz val="12"/>
      <name val="Times New Roman CE"/>
      <charset val="238"/>
    </font>
    <font>
      <b/>
      <sz val="12"/>
      <name val="Times CE"/>
      <charset val="238"/>
    </font>
    <font>
      <b/>
      <sz val="9"/>
      <color indexed="39"/>
      <name val="Arial CE"/>
      <family val="2"/>
      <charset val="238"/>
    </font>
    <font>
      <sz val="10"/>
      <name val="Courier"/>
      <family val="3"/>
    </font>
    <font>
      <sz val="7"/>
      <name val="Small Fonts"/>
      <family val="2"/>
      <charset val="238"/>
    </font>
    <font>
      <sz val="10"/>
      <name val="Arial"/>
      <family val="2"/>
      <charset val="186"/>
    </font>
    <font>
      <b/>
      <i/>
      <sz val="16"/>
      <name val="Helv"/>
    </font>
    <font>
      <sz val="10"/>
      <name val="Arial"/>
      <family val="2"/>
      <charset val="204"/>
    </font>
    <font>
      <sz val="8"/>
      <color rgb="FF000000"/>
      <name val="Calibri"/>
      <family val="2"/>
      <charset val="238"/>
    </font>
    <font>
      <sz val="8"/>
      <name val="Helv"/>
    </font>
    <font>
      <sz val="11"/>
      <name val="Arial CE"/>
      <family val="2"/>
      <charset val="238"/>
    </font>
    <font>
      <shadow/>
      <sz val="12"/>
      <name val="Times CE"/>
      <charset val="238"/>
    </font>
    <font>
      <sz val="10"/>
      <name val="Symbol"/>
      <family val="1"/>
      <charset val="2"/>
    </font>
    <font>
      <b/>
      <sz val="10"/>
      <color indexed="10"/>
      <name val="Arial CE"/>
      <family val="2"/>
      <charset val="238"/>
    </font>
    <font>
      <b/>
      <sz val="9"/>
      <color indexed="9"/>
      <name val="Arial CE"/>
      <family val="2"/>
      <charset val="238"/>
    </font>
    <font>
      <b/>
      <sz val="9"/>
      <name val="Arial CE"/>
      <family val="2"/>
      <charset val="238"/>
    </font>
    <font>
      <b/>
      <sz val="8"/>
      <color indexed="8"/>
      <name val="Helv"/>
    </font>
    <font>
      <sz val="10"/>
      <color indexed="8"/>
      <name val="Arial"/>
      <family val="2"/>
      <charset val="238"/>
    </font>
    <font>
      <b/>
      <u/>
      <sz val="12"/>
      <name val="Times New Roman"/>
      <family val="1"/>
    </font>
    <font>
      <b/>
      <sz val="10"/>
      <name val="Times New Roman"/>
      <family val="1"/>
    </font>
    <font>
      <b/>
      <sz val="10"/>
      <name val="Arial"/>
      <family val="2"/>
    </font>
    <font>
      <sz val="8"/>
      <name val="Arial CE"/>
      <family val="2"/>
      <charset val="238"/>
    </font>
    <font>
      <sz val="9"/>
      <name val="ＭＳ Ｐゴシック"/>
      <family val="3"/>
    </font>
    <font>
      <sz val="11"/>
      <name val="ＭＳ Ｐゴシック"/>
      <charset val="128"/>
    </font>
    <font>
      <sz val="10"/>
      <name val="Times New Roman"/>
      <family val="1"/>
      <charset val="238"/>
    </font>
    <font>
      <sz val="11"/>
      <color rgb="FF7030A0"/>
      <name val="Calibri"/>
      <family val="2"/>
      <charset val="238"/>
      <scheme val="minor"/>
    </font>
    <font>
      <b/>
      <sz val="14"/>
      <name val="Arial"/>
      <family val="2"/>
      <charset val="238"/>
    </font>
  </fonts>
  <fills count="4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D29FF9"/>
        <bgColor indexed="64"/>
      </patternFill>
    </fill>
    <fill>
      <patternFill patternType="solid">
        <fgColor rgb="FFFAA79E"/>
        <bgColor indexed="64"/>
      </patternFill>
    </fill>
    <fill>
      <patternFill patternType="solid">
        <fgColor indexed="26"/>
        <bgColor indexed="64"/>
      </patternFill>
    </fill>
    <fill>
      <patternFill patternType="solid">
        <fgColor indexed="15"/>
      </patternFill>
    </fill>
    <fill>
      <patternFill patternType="solid">
        <fgColor indexed="12"/>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theme="7" tint="0.59999389629810485"/>
        <bgColor indexed="64"/>
      </patternFill>
    </fill>
    <fill>
      <patternFill patternType="solid">
        <fgColor theme="2" tint="-0.249977111117893"/>
        <bgColor indexed="64"/>
      </patternFill>
    </fill>
    <fill>
      <patternFill patternType="solid">
        <fgColor rgb="FF00FFFF"/>
        <bgColor indexed="64"/>
      </patternFill>
    </fill>
    <fill>
      <patternFill patternType="solid">
        <fgColor theme="0" tint="-0.14999847407452621"/>
        <bgColor indexed="64"/>
      </patternFill>
    </fill>
    <fill>
      <patternFill patternType="solid">
        <fgColor rgb="FFFFFFCC"/>
        <bgColor indexed="64"/>
      </patternFill>
    </fill>
  </fills>
  <borders count="102">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thin">
        <color indexed="64"/>
      </left>
      <right/>
      <top/>
      <bottom/>
      <diagonal/>
    </border>
    <border>
      <left style="thin">
        <color indexed="64"/>
      </left>
      <right style="thin">
        <color indexed="64"/>
      </right>
      <top/>
      <bottom/>
      <diagonal/>
    </border>
    <border>
      <left/>
      <right/>
      <top style="medium">
        <color indexed="18"/>
      </top>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s>
  <cellStyleXfs count="658">
    <xf numFmtId="0" fontId="0" fillId="0" borderId="0"/>
    <xf numFmtId="0" fontId="28" fillId="0" borderId="0"/>
    <xf numFmtId="0" fontId="28"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1" applyNumberFormat="0" applyFill="0" applyAlignment="0" applyProtection="0"/>
    <xf numFmtId="0" fontId="13" fillId="0" borderId="1" applyNumberFormat="0" applyFill="0" applyAlignment="0" applyProtection="0"/>
    <xf numFmtId="0" fontId="32" fillId="0" borderId="0" applyNumberFormat="0" applyFill="0" applyBorder="0" applyAlignment="0" applyProtection="0">
      <alignment vertical="top"/>
      <protection locked="0"/>
    </xf>
    <xf numFmtId="0" fontId="14" fillId="3" borderId="0" applyNumberFormat="0" applyBorder="0" applyAlignment="0" applyProtection="0"/>
    <xf numFmtId="0" fontId="15" fillId="16" borderId="2" applyNumberFormat="0" applyAlignment="0" applyProtection="0"/>
    <xf numFmtId="0" fontId="15" fillId="16" borderId="2" applyNumberFormat="0" applyAlignment="0" applyProtection="0"/>
    <xf numFmtId="44" fontId="11" fillId="0" borderId="0" applyFont="0" applyFill="0" applyBorder="0" applyAlignment="0" applyProtection="0"/>
    <xf numFmtId="0" fontId="16" fillId="0" borderId="3"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17" borderId="0" applyNumberFormat="0" applyBorder="0" applyAlignment="0" applyProtection="0"/>
    <xf numFmtId="0" fontId="20" fillId="17" borderId="0" applyNumberFormat="0" applyBorder="0" applyAlignment="0" applyProtection="0"/>
    <xf numFmtId="0" fontId="31" fillId="0" borderId="0"/>
    <xf numFmtId="0" fontId="29" fillId="0" borderId="0"/>
    <xf numFmtId="0" fontId="10" fillId="0" borderId="0"/>
    <xf numFmtId="0" fontId="37" fillId="0" borderId="0"/>
    <xf numFmtId="0" fontId="29" fillId="0" borderId="0"/>
    <xf numFmtId="0" fontId="33" fillId="0" borderId="0"/>
    <xf numFmtId="0" fontId="29" fillId="0" borderId="0"/>
    <xf numFmtId="0" fontId="11" fillId="0" borderId="0" applyFill="0" applyProtection="0"/>
    <xf numFmtId="0" fontId="37" fillId="0" borderId="0"/>
    <xf numFmtId="0" fontId="37" fillId="0" borderId="0"/>
    <xf numFmtId="0" fontId="31" fillId="0" borderId="0"/>
    <xf numFmtId="0" fontId="33" fillId="0" borderId="0"/>
    <xf numFmtId="0" fontId="29" fillId="0" borderId="0"/>
    <xf numFmtId="0" fontId="31" fillId="0" borderId="0"/>
    <xf numFmtId="0" fontId="29" fillId="0" borderId="0"/>
    <xf numFmtId="0" fontId="31" fillId="0" borderId="0"/>
    <xf numFmtId="0" fontId="29" fillId="0" borderId="0"/>
    <xf numFmtId="0" fontId="31" fillId="0" borderId="0"/>
    <xf numFmtId="0" fontId="29" fillId="0" borderId="0"/>
    <xf numFmtId="0" fontId="10" fillId="18" borderId="6" applyNumberFormat="0" applyFont="0" applyAlignment="0" applyProtection="0"/>
    <xf numFmtId="0" fontId="33" fillId="18" borderId="6" applyNumberFormat="0" applyFont="0" applyAlignment="0" applyProtection="0"/>
    <xf numFmtId="0" fontId="21" fillId="0" borderId="7" applyNumberFormat="0" applyFill="0" applyAlignment="0" applyProtection="0"/>
    <xf numFmtId="0" fontId="21" fillId="0" borderId="7" applyNumberFormat="0" applyFill="0" applyAlignment="0" applyProtection="0"/>
    <xf numFmtId="0" fontId="22" fillId="4" borderId="0" applyNumberFormat="0" applyBorder="0" applyAlignment="0" applyProtection="0"/>
    <xf numFmtId="0" fontId="22" fillId="4" borderId="0" applyNumberFormat="0" applyBorder="0" applyAlignment="0" applyProtection="0"/>
    <xf numFmtId="0" fontId="28" fillId="0" borderId="0"/>
    <xf numFmtId="0" fontId="23" fillId="0" borderId="0" applyNumberFormat="0" applyFill="0" applyBorder="0" applyAlignment="0" applyProtection="0"/>
    <xf numFmtId="0" fontId="23" fillId="0" borderId="0" applyNumberFormat="0" applyFill="0" applyBorder="0" applyAlignment="0" applyProtection="0"/>
    <xf numFmtId="0" fontId="24" fillId="7" borderId="8" applyNumberFormat="0" applyAlignment="0" applyProtection="0"/>
    <xf numFmtId="0" fontId="24" fillId="7" borderId="8" applyNumberFormat="0" applyAlignment="0" applyProtection="0"/>
    <xf numFmtId="0" fontId="25" fillId="19" borderId="8" applyNumberFormat="0" applyAlignment="0" applyProtection="0"/>
    <xf numFmtId="0" fontId="25" fillId="19" borderId="8" applyNumberFormat="0" applyAlignment="0" applyProtection="0"/>
    <xf numFmtId="0" fontId="26" fillId="19" borderId="9" applyNumberFormat="0" applyAlignment="0" applyProtection="0"/>
    <xf numFmtId="0" fontId="26" fillId="19" borderId="9"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51" fillId="0" borderId="0"/>
    <xf numFmtId="0" fontId="29" fillId="0" borderId="0"/>
    <xf numFmtId="0" fontId="28" fillId="0" borderId="0"/>
    <xf numFmtId="0" fontId="55" fillId="0" borderId="0"/>
    <xf numFmtId="0" fontId="29" fillId="0" borderId="0"/>
    <xf numFmtId="0" fontId="28" fillId="0" borderId="0"/>
    <xf numFmtId="0" fontId="55" fillId="0" borderId="0"/>
    <xf numFmtId="0" fontId="28" fillId="0" borderId="0"/>
    <xf numFmtId="0" fontId="28" fillId="0" borderId="0"/>
    <xf numFmtId="0" fontId="55" fillId="0" borderId="0"/>
    <xf numFmtId="0" fontId="55" fillId="0" borderId="0"/>
    <xf numFmtId="0" fontId="55" fillId="0" borderId="0"/>
    <xf numFmtId="0" fontId="28" fillId="0" borderId="0"/>
    <xf numFmtId="0" fontId="28" fillId="0" borderId="0"/>
    <xf numFmtId="0" fontId="28" fillId="0" borderId="0"/>
    <xf numFmtId="0" fontId="28" fillId="0" borderId="0"/>
    <xf numFmtId="0" fontId="28" fillId="0" borderId="0"/>
    <xf numFmtId="0" fontId="57" fillId="0" borderId="0"/>
    <xf numFmtId="0" fontId="28" fillId="0" borderId="0"/>
    <xf numFmtId="0" fontId="57"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28" fillId="0" borderId="0"/>
    <xf numFmtId="0" fontId="57" fillId="0" borderId="0"/>
    <xf numFmtId="0" fontId="55" fillId="0" borderId="0"/>
    <xf numFmtId="0" fontId="28" fillId="0" borderId="0"/>
    <xf numFmtId="0" fontId="57" fillId="0" borderId="0"/>
    <xf numFmtId="0" fontId="55" fillId="0" borderId="0"/>
    <xf numFmtId="0" fontId="28" fillId="0" borderId="0"/>
    <xf numFmtId="0" fontId="57" fillId="0" borderId="0"/>
    <xf numFmtId="0" fontId="28" fillId="0" borderId="0"/>
    <xf numFmtId="0" fontId="28" fillId="0" borderId="0"/>
    <xf numFmtId="0" fontId="55" fillId="0" borderId="0"/>
    <xf numFmtId="0" fontId="55" fillId="0" borderId="0"/>
    <xf numFmtId="0" fontId="55" fillId="0" borderId="0"/>
    <xf numFmtId="0" fontId="28" fillId="0" borderId="0"/>
    <xf numFmtId="0" fontId="28" fillId="0" borderId="0"/>
    <xf numFmtId="0" fontId="55" fillId="0" borderId="0"/>
    <xf numFmtId="0" fontId="58" fillId="0" borderId="0"/>
    <xf numFmtId="0" fontId="58" fillId="0" borderId="0"/>
    <xf numFmtId="0" fontId="49" fillId="0" borderId="0" applyProtection="0"/>
    <xf numFmtId="0" fontId="49" fillId="0" borderId="0" applyProtection="0"/>
    <xf numFmtId="0" fontId="28" fillId="0" borderId="0"/>
    <xf numFmtId="0" fontId="57" fillId="0" borderId="0"/>
    <xf numFmtId="0" fontId="58" fillId="0" borderId="0"/>
    <xf numFmtId="0" fontId="58" fillId="0" borderId="0"/>
    <xf numFmtId="0" fontId="58" fillId="0" borderId="0"/>
    <xf numFmtId="0" fontId="58" fillId="0" borderId="0"/>
    <xf numFmtId="0" fontId="54" fillId="0" borderId="0"/>
    <xf numFmtId="0" fontId="29" fillId="0" borderId="0"/>
    <xf numFmtId="0" fontId="29" fillId="0" borderId="0"/>
    <xf numFmtId="0" fontId="29" fillId="0" borderId="0"/>
    <xf numFmtId="0" fontId="55" fillId="0" borderId="0"/>
    <xf numFmtId="0" fontId="55" fillId="0" borderId="0"/>
    <xf numFmtId="0" fontId="55" fillId="0" borderId="0"/>
    <xf numFmtId="0" fontId="28" fillId="0" borderId="0"/>
    <xf numFmtId="0" fontId="57" fillId="0" borderId="0"/>
    <xf numFmtId="0" fontId="28" fillId="0" borderId="0"/>
    <xf numFmtId="0" fontId="57" fillId="0" borderId="0"/>
    <xf numFmtId="0" fontId="28" fillId="0" borderId="0"/>
    <xf numFmtId="0" fontId="57" fillId="0" borderId="0"/>
    <xf numFmtId="0" fontId="28" fillId="0" borderId="0"/>
    <xf numFmtId="0" fontId="57" fillId="0" borderId="0"/>
    <xf numFmtId="0" fontId="28" fillId="0" borderId="0"/>
    <xf numFmtId="0" fontId="57" fillId="0" borderId="0"/>
    <xf numFmtId="0" fontId="28" fillId="0" borderId="0"/>
    <xf numFmtId="0" fontId="57" fillId="0" borderId="0"/>
    <xf numFmtId="0" fontId="28" fillId="0" borderId="0"/>
    <xf numFmtId="0" fontId="57" fillId="0" borderId="0"/>
    <xf numFmtId="0" fontId="28" fillId="0" borderId="0"/>
    <xf numFmtId="0" fontId="57" fillId="0" borderId="0"/>
    <xf numFmtId="0" fontId="55" fillId="0" borderId="0"/>
    <xf numFmtId="0" fontId="55" fillId="0" borderId="0"/>
    <xf numFmtId="0" fontId="28" fillId="0" borderId="0"/>
    <xf numFmtId="0" fontId="55" fillId="0" borderId="0"/>
    <xf numFmtId="0" fontId="59" fillId="0" borderId="0"/>
    <xf numFmtId="0" fontId="28" fillId="0" borderId="0"/>
    <xf numFmtId="0" fontId="28" fillId="0" borderId="0"/>
    <xf numFmtId="0" fontId="57" fillId="0" borderId="0"/>
    <xf numFmtId="0" fontId="28" fillId="0" borderId="0"/>
    <xf numFmtId="0" fontId="55" fillId="0" borderId="0"/>
    <xf numFmtId="0" fontId="55" fillId="0" borderId="0"/>
    <xf numFmtId="0" fontId="28" fillId="0" borderId="0"/>
    <xf numFmtId="0" fontId="28" fillId="0" borderId="0"/>
    <xf numFmtId="0" fontId="56" fillId="0" borderId="0"/>
    <xf numFmtId="0" fontId="56" fillId="0" borderId="0"/>
    <xf numFmtId="0" fontId="56" fillId="0" borderId="0"/>
    <xf numFmtId="0" fontId="55" fillId="0" borderId="0"/>
    <xf numFmtId="0" fontId="28" fillId="0" borderId="0"/>
    <xf numFmtId="0" fontId="55" fillId="0" borderId="0"/>
    <xf numFmtId="0" fontId="55" fillId="0" borderId="0"/>
    <xf numFmtId="0" fontId="28" fillId="0" borderId="0"/>
    <xf numFmtId="0" fontId="57" fillId="0" borderId="0"/>
    <xf numFmtId="0" fontId="55" fillId="0" borderId="0"/>
    <xf numFmtId="0" fontId="55" fillId="0" borderId="0"/>
    <xf numFmtId="0" fontId="55" fillId="0" borderId="0"/>
    <xf numFmtId="0" fontId="55" fillId="0" borderId="0"/>
    <xf numFmtId="0" fontId="55" fillId="0" borderId="0"/>
    <xf numFmtId="0" fontId="28" fillId="0" borderId="0"/>
    <xf numFmtId="0" fontId="28" fillId="0" borderId="0"/>
    <xf numFmtId="0" fontId="55" fillId="0" borderId="0"/>
    <xf numFmtId="0" fontId="55" fillId="0" borderId="0"/>
    <xf numFmtId="0" fontId="55" fillId="0" borderId="0"/>
    <xf numFmtId="0" fontId="55" fillId="0" borderId="0"/>
    <xf numFmtId="0" fontId="28"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28" fillId="0" borderId="0"/>
    <xf numFmtId="0" fontId="57" fillId="0" borderId="0"/>
    <xf numFmtId="0" fontId="28"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8" fillId="0" borderId="0"/>
    <xf numFmtId="0" fontId="58" fillId="0" borderId="0"/>
    <xf numFmtId="0" fontId="59" fillId="0" borderId="0"/>
    <xf numFmtId="0" fontId="55" fillId="0" borderId="0"/>
    <xf numFmtId="0" fontId="59" fillId="0" borderId="0"/>
    <xf numFmtId="0" fontId="59" fillId="0" borderId="0"/>
    <xf numFmtId="0" fontId="28" fillId="0" borderId="0"/>
    <xf numFmtId="0" fontId="59" fillId="0" borderId="0"/>
    <xf numFmtId="0" fontId="60" fillId="0" borderId="0">
      <alignment horizontal="center" wrapText="1"/>
      <protection locked="0"/>
    </xf>
    <xf numFmtId="168" fontId="49" fillId="0" borderId="0"/>
    <xf numFmtId="0" fontId="61" fillId="0" borderId="0" applyNumberFormat="0" applyFill="0" applyBorder="0" applyAlignment="0"/>
    <xf numFmtId="0" fontId="29" fillId="0" borderId="0" applyFill="0" applyBorder="0" applyAlignment="0"/>
    <xf numFmtId="169" fontId="59" fillId="0" borderId="0" applyFill="0" applyBorder="0" applyAlignment="0"/>
    <xf numFmtId="170" fontId="59" fillId="0" borderId="0" applyFill="0" applyBorder="0" applyAlignment="0"/>
    <xf numFmtId="171" fontId="29" fillId="0" borderId="0" applyFill="0" applyBorder="0" applyAlignment="0"/>
    <xf numFmtId="172" fontId="29" fillId="0" borderId="0" applyFill="0" applyBorder="0" applyAlignment="0"/>
    <xf numFmtId="173" fontId="59" fillId="0" borderId="0" applyFill="0" applyBorder="0" applyAlignment="0"/>
    <xf numFmtId="174" fontId="59" fillId="0" borderId="0" applyFill="0" applyBorder="0" applyAlignment="0"/>
    <xf numFmtId="169" fontId="59" fillId="0" borderId="0" applyFill="0" applyBorder="0" applyAlignment="0"/>
    <xf numFmtId="166" fontId="62" fillId="0" borderId="0"/>
    <xf numFmtId="166" fontId="63" fillId="24" borderId="63"/>
    <xf numFmtId="166" fontId="64" fillId="0" borderId="64"/>
    <xf numFmtId="165" fontId="65" fillId="0" borderId="0" applyFill="0" applyBorder="0" applyProtection="0">
      <alignment horizontal="right"/>
    </xf>
    <xf numFmtId="173" fontId="59" fillId="0" borderId="0" applyFont="0" applyFill="0" applyBorder="0" applyAlignment="0" applyProtection="0"/>
    <xf numFmtId="0" fontId="66" fillId="0" borderId="0" applyNumberFormat="0" applyAlignment="0">
      <alignment horizontal="left"/>
    </xf>
    <xf numFmtId="0" fontId="67" fillId="0" borderId="0" applyNumberFormat="0" applyAlignment="0"/>
    <xf numFmtId="169" fontId="59" fillId="0" borderId="0" applyFont="0" applyFill="0" applyBorder="0" applyAlignment="0" applyProtection="0"/>
    <xf numFmtId="164" fontId="49" fillId="0" borderId="0" applyFont="0" applyFill="0" applyBorder="0" applyAlignment="0" applyProtection="0"/>
    <xf numFmtId="43" fontId="52" fillId="0" borderId="0" applyFont="0" applyFill="0" applyBorder="0" applyAlignment="0" applyProtection="0"/>
    <xf numFmtId="4" fontId="68" fillId="0" borderId="0"/>
    <xf numFmtId="39" fontId="49" fillId="0" borderId="0"/>
    <xf numFmtId="14" fontId="69" fillId="0" borderId="0" applyFill="0" applyBorder="0" applyAlignment="0"/>
    <xf numFmtId="0" fontId="70" fillId="0" borderId="0"/>
    <xf numFmtId="0" fontId="71" fillId="0" borderId="0">
      <alignment vertical="center"/>
    </xf>
    <xf numFmtId="173" fontId="59" fillId="0" borderId="0" applyFill="0" applyBorder="0" applyAlignment="0"/>
    <xf numFmtId="169" fontId="59" fillId="0" borderId="0" applyFill="0" applyBorder="0" applyAlignment="0"/>
    <xf numFmtId="173" fontId="59" fillId="0" borderId="0" applyFill="0" applyBorder="0" applyAlignment="0"/>
    <xf numFmtId="174" fontId="59" fillId="0" borderId="0" applyFill="0" applyBorder="0" applyAlignment="0"/>
    <xf numFmtId="169" fontId="59" fillId="0" borderId="0" applyFill="0" applyBorder="0" applyAlignment="0"/>
    <xf numFmtId="0" fontId="72" fillId="0" borderId="0" applyNumberFormat="0" applyAlignment="0">
      <alignment horizontal="left"/>
    </xf>
    <xf numFmtId="175" fontId="29" fillId="0" borderId="0" applyFont="0" applyFill="0" applyBorder="0" applyAlignment="0" applyProtection="0"/>
    <xf numFmtId="0" fontId="73" fillId="0" borderId="0"/>
    <xf numFmtId="0" fontId="29" fillId="0" borderId="0"/>
    <xf numFmtId="0" fontId="29" fillId="0" borderId="0"/>
    <xf numFmtId="38" fontId="56" fillId="24" borderId="0" applyNumberFormat="0" applyBorder="0" applyAlignment="0" applyProtection="0"/>
    <xf numFmtId="0" fontId="74" fillId="0" borderId="50" applyNumberFormat="0" applyAlignment="0" applyProtection="0">
      <alignment horizontal="left" vertical="center"/>
    </xf>
    <xf numFmtId="0" fontId="74" fillId="0" borderId="65">
      <alignment horizontal="left" vertical="center"/>
    </xf>
    <xf numFmtId="0" fontId="75" fillId="0" borderId="0">
      <alignment vertical="center"/>
    </xf>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10" fontId="56" fillId="30" borderId="66" applyNumberFormat="0" applyBorder="0" applyAlignment="0" applyProtection="0"/>
    <xf numFmtId="169" fontId="78" fillId="31" borderId="0"/>
    <xf numFmtId="0" fontId="79" fillId="0" borderId="0"/>
    <xf numFmtId="0" fontId="8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173" fontId="59" fillId="0" borderId="0" applyFill="0" applyBorder="0" applyAlignment="0"/>
    <xf numFmtId="169" fontId="59" fillId="0" borderId="0" applyFill="0" applyBorder="0" applyAlignment="0"/>
    <xf numFmtId="173" fontId="59" fillId="0" borderId="0" applyFill="0" applyBorder="0" applyAlignment="0"/>
    <xf numFmtId="174" fontId="59" fillId="0" borderId="0" applyFill="0" applyBorder="0" applyAlignment="0"/>
    <xf numFmtId="169" fontId="59" fillId="0" borderId="0" applyFill="0" applyBorder="0" applyAlignment="0"/>
    <xf numFmtId="169" fontId="82" fillId="32" borderId="0"/>
    <xf numFmtId="176" fontId="29" fillId="0" borderId="0" applyFont="0" applyFill="0" applyBorder="0" applyAlignment="0" applyProtection="0"/>
    <xf numFmtId="44" fontId="37" fillId="0" borderId="0" applyFont="0" applyFill="0" applyBorder="0" applyAlignment="0" applyProtection="0"/>
    <xf numFmtId="44" fontId="11" fillId="0" borderId="0" applyFont="0" applyFill="0" applyBorder="0" applyAlignment="0" applyProtection="0"/>
    <xf numFmtId="176" fontId="29" fillId="0" borderId="0" applyFont="0" applyFill="0" applyBorder="0" applyAlignment="0" applyProtection="0"/>
    <xf numFmtId="44" fontId="49" fillId="0" borderId="0" applyFont="0" applyFill="0" applyBorder="0" applyAlignment="0" applyProtection="0"/>
    <xf numFmtId="44" fontId="11" fillId="0" borderId="0" applyFont="0" applyFill="0" applyBorder="0" applyAlignment="0" applyProtection="0"/>
    <xf numFmtId="177" fontId="83" fillId="0" borderId="0" applyFont="0" applyFill="0" applyBorder="0" applyAlignment="0" applyProtection="0"/>
    <xf numFmtId="178" fontId="83" fillId="0" borderId="0" applyFont="0" applyFill="0" applyBorder="0" applyAlignment="0" applyProtection="0"/>
    <xf numFmtId="179" fontId="83" fillId="0" borderId="0" applyFont="0" applyFill="0" applyBorder="0" applyAlignment="0" applyProtection="0"/>
    <xf numFmtId="180" fontId="83" fillId="0" borderId="0" applyFont="0" applyFill="0" applyBorder="0" applyAlignment="0" applyProtection="0"/>
    <xf numFmtId="0" fontId="84" fillId="0" borderId="0"/>
    <xf numFmtId="0" fontId="85" fillId="0" borderId="0" applyNumberFormat="0"/>
    <xf numFmtId="0" fontId="86" fillId="0" borderId="0"/>
    <xf numFmtId="37" fontId="87" fillId="0" borderId="0"/>
    <xf numFmtId="0" fontId="88" fillId="0" borderId="0"/>
    <xf numFmtId="181" fontId="89" fillId="0" borderId="0"/>
    <xf numFmtId="0" fontId="90" fillId="0" borderId="0"/>
    <xf numFmtId="0" fontId="29" fillId="0" borderId="0"/>
    <xf numFmtId="0" fontId="29" fillId="0" borderId="0"/>
    <xf numFmtId="0" fontId="37" fillId="0" borderId="0"/>
    <xf numFmtId="0" fontId="29" fillId="0" borderId="0"/>
    <xf numFmtId="0" fontId="29" fillId="0" borderId="0"/>
    <xf numFmtId="0" fontId="29" fillId="0" borderId="0"/>
    <xf numFmtId="0" fontId="29" fillId="0" borderId="0"/>
    <xf numFmtId="0" fontId="49" fillId="0" borderId="0" applyProtection="0"/>
    <xf numFmtId="0" fontId="29" fillId="0" borderId="0"/>
    <xf numFmtId="0" fontId="29" fillId="0" borderId="0"/>
    <xf numFmtId="0" fontId="29" fillId="0" borderId="0"/>
    <xf numFmtId="0" fontId="29" fillId="0" borderId="0"/>
    <xf numFmtId="0" fontId="3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7" fillId="0" borderId="0"/>
    <xf numFmtId="0" fontId="29"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29"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29" fillId="0" borderId="0"/>
    <xf numFmtId="0" fontId="29" fillId="0" borderId="0"/>
    <xf numFmtId="0" fontId="49" fillId="0" borderId="0"/>
    <xf numFmtId="0" fontId="49" fillId="0" borderId="0"/>
    <xf numFmtId="0" fontId="29" fillId="0" borderId="0"/>
    <xf numFmtId="0" fontId="52" fillId="0" borderId="0"/>
    <xf numFmtId="0" fontId="29" fillId="0" borderId="0" applyNumberFormat="0" applyFont="0" applyFill="0" applyBorder="0" applyAlignment="0" applyProtection="0">
      <alignment vertical="top"/>
    </xf>
    <xf numFmtId="0" fontId="37" fillId="0" borderId="0"/>
    <xf numFmtId="0" fontId="29"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29" fillId="0" borderId="0"/>
    <xf numFmtId="0" fontId="49" fillId="0" borderId="0"/>
    <xf numFmtId="0" fontId="49"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1" fillId="0" borderId="0"/>
    <xf numFmtId="0" fontId="29" fillId="0" borderId="0"/>
    <xf numFmtId="0" fontId="92" fillId="0" borderId="0"/>
    <xf numFmtId="0" fontId="29" fillId="0" borderId="0"/>
    <xf numFmtId="0" fontId="29" fillId="0" borderId="0"/>
    <xf numFmtId="0" fontId="29" fillId="0" borderId="0"/>
    <xf numFmtId="0" fontId="92" fillId="0" borderId="0"/>
    <xf numFmtId="0" fontId="29" fillId="0" borderId="0"/>
    <xf numFmtId="0" fontId="92"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49" fillId="0" borderId="0"/>
    <xf numFmtId="0" fontId="37" fillId="0" borderId="0"/>
    <xf numFmtId="0" fontId="29" fillId="0" borderId="0"/>
    <xf numFmtId="0" fontId="29" fillId="0" borderId="0"/>
    <xf numFmtId="43" fontId="29" fillId="0" borderId="0" applyFont="0" applyFill="0" applyBorder="0" applyAlignment="0" applyProtection="0"/>
    <xf numFmtId="41" fontId="29" fillId="0" borderId="0" applyFont="0" applyFill="0" applyBorder="0" applyAlignment="0" applyProtection="0"/>
    <xf numFmtId="14" fontId="60" fillId="0" borderId="0">
      <alignment horizontal="center" wrapText="1"/>
      <protection locked="0"/>
    </xf>
    <xf numFmtId="172" fontId="29" fillId="0" borderId="0" applyFont="0" applyFill="0" applyBorder="0" applyAlignment="0" applyProtection="0"/>
    <xf numFmtId="182" fontId="52" fillId="0" borderId="0" applyFont="0" applyFill="0" applyBorder="0" applyAlignment="0" applyProtection="0"/>
    <xf numFmtId="10" fontId="29" fillId="0" borderId="0" applyFont="0" applyFill="0" applyBorder="0" applyAlignment="0" applyProtection="0"/>
    <xf numFmtId="9" fontId="52" fillId="0" borderId="0" applyFont="0" applyFill="0" applyBorder="0" applyAlignment="0" applyProtection="0"/>
    <xf numFmtId="0" fontId="93" fillId="33" borderId="0"/>
    <xf numFmtId="0" fontId="94" fillId="0" borderId="0">
      <alignment wrapText="1"/>
    </xf>
    <xf numFmtId="173" fontId="59" fillId="0" borderId="0" applyFill="0" applyBorder="0" applyAlignment="0"/>
    <xf numFmtId="169" fontId="59" fillId="0" borderId="0" applyFill="0" applyBorder="0" applyAlignment="0"/>
    <xf numFmtId="173" fontId="59" fillId="0" borderId="0" applyFill="0" applyBorder="0" applyAlignment="0"/>
    <xf numFmtId="174" fontId="59" fillId="0" borderId="0" applyFill="0" applyBorder="0" applyAlignment="0"/>
    <xf numFmtId="169" fontId="59" fillId="0" borderId="0" applyFill="0" applyBorder="0" applyAlignment="0"/>
    <xf numFmtId="183" fontId="29" fillId="0" borderId="0"/>
    <xf numFmtId="9" fontId="49" fillId="0" borderId="0" applyFont="0" applyFill="0" applyBorder="0" applyAlignment="0" applyProtection="0"/>
    <xf numFmtId="9" fontId="29" fillId="0" borderId="0" applyFont="0" applyFill="0" applyBorder="0" applyAlignment="0" applyProtection="0"/>
    <xf numFmtId="0" fontId="95" fillId="0" borderId="0">
      <alignment vertical="center"/>
    </xf>
    <xf numFmtId="0" fontId="30" fillId="0" borderId="0" applyNumberFormat="0" applyFont="0" applyFill="0" applyBorder="0" applyAlignment="0" applyProtection="0">
      <alignment horizontal="left"/>
    </xf>
    <xf numFmtId="0" fontId="92" fillId="0" borderId="0" applyNumberFormat="0" applyFill="0" applyBorder="0" applyAlignment="0" applyProtection="0">
      <alignment horizontal="left"/>
    </xf>
    <xf numFmtId="0" fontId="96" fillId="0" borderId="0" applyNumberFormat="0"/>
    <xf numFmtId="0" fontId="97" fillId="34" borderId="0"/>
    <xf numFmtId="184" fontId="97" fillId="34" borderId="0"/>
    <xf numFmtId="0" fontId="98" fillId="35" borderId="0"/>
    <xf numFmtId="166" fontId="64" fillId="0" borderId="64"/>
    <xf numFmtId="0" fontId="30" fillId="0" borderId="0"/>
    <xf numFmtId="0" fontId="28" fillId="0" borderId="0"/>
    <xf numFmtId="0" fontId="49" fillId="0" borderId="0" applyProtection="0"/>
    <xf numFmtId="0" fontId="58" fillId="0" borderId="0"/>
    <xf numFmtId="0" fontId="28" fillId="0" borderId="0"/>
    <xf numFmtId="40" fontId="99" fillId="0" borderId="0" applyBorder="0">
      <alignment horizontal="right"/>
    </xf>
    <xf numFmtId="0" fontId="100" fillId="0" borderId="0"/>
    <xf numFmtId="49" fontId="69" fillId="0" borderId="0" applyFill="0" applyBorder="0" applyAlignment="0"/>
    <xf numFmtId="177" fontId="29" fillId="0" borderId="0" applyFill="0" applyBorder="0" applyAlignment="0"/>
    <xf numFmtId="180" fontId="29" fillId="0" borderId="0" applyFill="0" applyBorder="0" applyAlignment="0"/>
    <xf numFmtId="0" fontId="101" fillId="0" borderId="62">
      <alignment horizontal="center" wrapText="1"/>
    </xf>
    <xf numFmtId="0" fontId="102" fillId="0" borderId="61">
      <alignment horizontal="center" wrapText="1"/>
    </xf>
    <xf numFmtId="165" fontId="103" fillId="0" borderId="66">
      <alignment horizontal="right" vertical="center"/>
    </xf>
    <xf numFmtId="0" fontId="53" fillId="0" borderId="66">
      <alignment vertical="center" wrapText="1"/>
    </xf>
    <xf numFmtId="184" fontId="104" fillId="0" borderId="0"/>
    <xf numFmtId="0" fontId="104" fillId="0" borderId="0"/>
    <xf numFmtId="0" fontId="104" fillId="0" borderId="0"/>
    <xf numFmtId="43" fontId="105" fillId="0" borderId="0" applyFont="0" applyFill="0" applyBorder="0" applyAlignment="0" applyProtection="0"/>
    <xf numFmtId="38" fontId="106" fillId="0" borderId="0" applyFont="0" applyFill="0" applyBorder="0" applyAlignment="0" applyProtection="0"/>
    <xf numFmtId="0" fontId="29" fillId="0" borderId="0"/>
    <xf numFmtId="0" fontId="92" fillId="0" borderId="0"/>
    <xf numFmtId="0" fontId="11" fillId="0" borderId="0"/>
    <xf numFmtId="41" fontId="29" fillId="0" borderId="0" applyFont="0" applyFill="0" applyBorder="0" applyAlignment="0" applyProtection="0"/>
    <xf numFmtId="43" fontId="29" fillId="0" borderId="0" applyFont="0" applyFill="0" applyBorder="0" applyAlignment="0" applyProtection="0"/>
    <xf numFmtId="185" fontId="29" fillId="0" borderId="0" applyFont="0" applyFill="0" applyBorder="0" applyAlignment="0" applyProtection="0"/>
    <xf numFmtId="186" fontId="29" fillId="0" borderId="0" applyFont="0" applyFill="0" applyBorder="0" applyAlignment="0" applyProtection="0"/>
    <xf numFmtId="0" fontId="49" fillId="0" borderId="0" applyNumberFormat="0" applyFill="0" applyBorder="0" applyAlignment="0" applyProtection="0"/>
    <xf numFmtId="0" fontId="107" fillId="0" borderId="0"/>
    <xf numFmtId="0" fontId="11" fillId="0" borderId="0"/>
    <xf numFmtId="0" fontId="92" fillId="0" borderId="0"/>
    <xf numFmtId="177" fontId="29" fillId="0" borderId="0" applyFont="0" applyFill="0" applyBorder="0" applyAlignment="0" applyProtection="0"/>
    <xf numFmtId="0" fontId="29" fillId="0" borderId="0"/>
    <xf numFmtId="0" fontId="29" fillId="0" borderId="0"/>
    <xf numFmtId="0" fontId="11" fillId="0" borderId="0"/>
    <xf numFmtId="0" fontId="92" fillId="0" borderId="0"/>
    <xf numFmtId="0" fontId="51" fillId="0" borderId="0"/>
    <xf numFmtId="0" fontId="29" fillId="0" borderId="0"/>
    <xf numFmtId="0" fontId="51" fillId="0" borderId="0"/>
    <xf numFmtId="0" fontId="51" fillId="0" borderId="0"/>
    <xf numFmtId="0" fontId="29" fillId="0" borderId="0"/>
    <xf numFmtId="0" fontId="51" fillId="0" borderId="0"/>
    <xf numFmtId="0" fontId="37" fillId="0" borderId="0"/>
    <xf numFmtId="0" fontId="92" fillId="0" borderId="0"/>
    <xf numFmtId="0" fontId="92" fillId="0" borderId="0"/>
    <xf numFmtId="0" fontId="92" fillId="0" borderId="0"/>
    <xf numFmtId="0" fontId="37" fillId="0" borderId="0"/>
    <xf numFmtId="0" fontId="91" fillId="0" borderId="0"/>
    <xf numFmtId="0" fontId="92" fillId="0" borderId="0"/>
    <xf numFmtId="0" fontId="92" fillId="0" borderId="0"/>
    <xf numFmtId="0" fontId="92" fillId="0" borderId="0"/>
    <xf numFmtId="0" fontId="91" fillId="0" borderId="0"/>
    <xf numFmtId="0" fontId="37" fillId="0" borderId="0"/>
    <xf numFmtId="0" fontId="29" fillId="0" borderId="0"/>
    <xf numFmtId="0" fontId="29" fillId="0" borderId="0"/>
    <xf numFmtId="0" fontId="29" fillId="0" borderId="0"/>
    <xf numFmtId="0" fontId="37" fillId="0" borderId="0"/>
    <xf numFmtId="0" fontId="91" fillId="0" borderId="0"/>
    <xf numFmtId="0" fontId="92" fillId="0" borderId="0"/>
    <xf numFmtId="0" fontId="91" fillId="0" borderId="0"/>
    <xf numFmtId="0" fontId="92" fillId="0" borderId="0"/>
    <xf numFmtId="0" fontId="92" fillId="0" borderId="0"/>
    <xf numFmtId="0" fontId="92" fillId="0" borderId="0"/>
    <xf numFmtId="0" fontId="92" fillId="0" borderId="0"/>
    <xf numFmtId="0" fontId="37" fillId="0" borderId="0"/>
    <xf numFmtId="0" fontId="37" fillId="0" borderId="0"/>
    <xf numFmtId="0" fontId="29" fillId="0" borderId="0"/>
    <xf numFmtId="0" fontId="29" fillId="0" borderId="0"/>
    <xf numFmtId="0" fontId="92" fillId="0" borderId="0"/>
    <xf numFmtId="9" fontId="10" fillId="0" borderId="0" applyFont="0" applyFill="0" applyBorder="0" applyAlignment="0" applyProtection="0"/>
    <xf numFmtId="0" fontId="9" fillId="0" borderId="0"/>
    <xf numFmtId="0" fontId="9" fillId="0" borderId="0"/>
    <xf numFmtId="43" fontId="9" fillId="0" borderId="0" applyFont="0" applyFill="0" applyBorder="0" applyAlignment="0" applyProtection="0"/>
    <xf numFmtId="44" fontId="9" fillId="0" borderId="0" applyFont="0" applyFill="0" applyBorder="0" applyAlignment="0" applyProtection="0"/>
    <xf numFmtId="0" fontId="74" fillId="0" borderId="79">
      <alignment horizontal="left" vertical="center"/>
    </xf>
    <xf numFmtId="0" fontId="10" fillId="18" borderId="88" applyNumberFormat="0" applyFont="0" applyAlignment="0" applyProtection="0"/>
    <xf numFmtId="44" fontId="10" fillId="0" borderId="0" applyFont="0" applyFill="0" applyBorder="0" applyAlignment="0" applyProtection="0"/>
    <xf numFmtId="44" fontId="11" fillId="0" borderId="0" applyFont="0" applyFill="0" applyBorder="0" applyAlignment="0" applyProtection="0"/>
    <xf numFmtId="0" fontId="13" fillId="0" borderId="87" applyNumberFormat="0" applyFill="0" applyAlignment="0" applyProtection="0"/>
    <xf numFmtId="0" fontId="10" fillId="18" borderId="95" applyNumberFormat="0" applyFont="0" applyAlignment="0" applyProtection="0"/>
    <xf numFmtId="0" fontId="29" fillId="0" borderId="0"/>
    <xf numFmtId="0" fontId="7" fillId="0" borderId="0"/>
    <xf numFmtId="0" fontId="10" fillId="0" borderId="0"/>
    <xf numFmtId="0" fontId="7" fillId="0" borderId="0"/>
    <xf numFmtId="0" fontId="7" fillId="0" borderId="0"/>
    <xf numFmtId="0" fontId="29" fillId="0" borderId="0"/>
    <xf numFmtId="0" fontId="10" fillId="0" borderId="0"/>
    <xf numFmtId="0" fontId="10" fillId="18" borderId="75" applyNumberFormat="0" applyFont="0" applyAlignment="0" applyProtection="0"/>
    <xf numFmtId="0" fontId="25" fillId="19" borderId="76" applyNumberFormat="0" applyAlignment="0" applyProtection="0"/>
    <xf numFmtId="0" fontId="24" fillId="7" borderId="96" applyNumberFormat="0" applyAlignment="0" applyProtection="0"/>
    <xf numFmtId="0" fontId="10" fillId="18" borderId="6" applyNumberFormat="0" applyFont="0" applyAlignment="0" applyProtection="0"/>
    <xf numFmtId="0" fontId="29" fillId="0" borderId="0"/>
    <xf numFmtId="0" fontId="74" fillId="0" borderId="92">
      <alignment horizontal="left" vertical="center"/>
    </xf>
    <xf numFmtId="0" fontId="24" fillId="7" borderId="69" applyNumberFormat="0" applyAlignment="0" applyProtection="0"/>
    <xf numFmtId="0" fontId="13" fillId="0" borderId="74" applyNumberFormat="0" applyFill="0" applyAlignment="0" applyProtection="0"/>
    <xf numFmtId="0" fontId="10" fillId="18" borderId="68" applyNumberFormat="0" applyFont="0" applyAlignment="0" applyProtection="0"/>
    <xf numFmtId="0" fontId="10" fillId="18" borderId="68" applyNumberFormat="0" applyFont="0" applyAlignment="0" applyProtection="0"/>
    <xf numFmtId="0" fontId="25" fillId="19" borderId="76" applyNumberFormat="0" applyAlignment="0" applyProtection="0"/>
    <xf numFmtId="0" fontId="26" fillId="19" borderId="97" applyNumberFormat="0" applyAlignment="0" applyProtection="0"/>
    <xf numFmtId="0" fontId="29" fillId="0" borderId="0"/>
    <xf numFmtId="0" fontId="29" fillId="0" borderId="0"/>
    <xf numFmtId="0" fontId="29" fillId="0" borderId="0"/>
    <xf numFmtId="0" fontId="10" fillId="0" borderId="0"/>
    <xf numFmtId="0" fontId="10" fillId="0" borderId="0"/>
    <xf numFmtId="0" fontId="26" fillId="19" borderId="84" applyNumberFormat="0" applyAlignment="0" applyProtection="0"/>
    <xf numFmtId="0" fontId="10" fillId="18" borderId="82" applyNumberFormat="0" applyFont="0" applyAlignment="0" applyProtection="0"/>
    <xf numFmtId="0" fontId="13" fillId="0" borderId="81" applyNumberFormat="0" applyFill="0" applyAlignment="0" applyProtection="0"/>
    <xf numFmtId="0" fontId="74" fillId="0" borderId="85">
      <alignment horizontal="left" vertical="center"/>
    </xf>
    <xf numFmtId="0" fontId="24" fillId="7" borderId="89" applyNumberFormat="0" applyAlignment="0" applyProtection="0"/>
    <xf numFmtId="0" fontId="25" fillId="19" borderId="83" applyNumberFormat="0" applyAlignment="0" applyProtection="0"/>
    <xf numFmtId="0" fontId="25" fillId="19" borderId="96" applyNumberFormat="0" applyAlignment="0" applyProtection="0"/>
    <xf numFmtId="0" fontId="26" fillId="19" borderId="97" applyNumberFormat="0" applyAlignment="0" applyProtection="0"/>
    <xf numFmtId="0" fontId="13" fillId="0" borderId="67" applyNumberFormat="0" applyFill="0" applyAlignment="0" applyProtection="0"/>
    <xf numFmtId="0" fontId="13" fillId="0" borderId="67" applyNumberFormat="0" applyFill="0" applyAlignment="0" applyProtection="0"/>
    <xf numFmtId="0" fontId="10" fillId="0" borderId="0"/>
    <xf numFmtId="0" fontId="13" fillId="0" borderId="94" applyNumberFormat="0" applyFill="0" applyAlignment="0" applyProtection="0"/>
    <xf numFmtId="0" fontId="10" fillId="18" borderId="95" applyNumberFormat="0" applyFont="0" applyAlignment="0" applyProtection="0"/>
    <xf numFmtId="0" fontId="26" fillId="19" borderId="84" applyNumberFormat="0" applyAlignment="0" applyProtection="0"/>
    <xf numFmtId="0" fontId="7" fillId="0" borderId="0"/>
    <xf numFmtId="0" fontId="7" fillId="0" borderId="0"/>
    <xf numFmtId="10" fontId="56" fillId="30" borderId="86" applyNumberFormat="0" applyBorder="0" applyAlignment="0" applyProtection="0"/>
    <xf numFmtId="166" fontId="64" fillId="0" borderId="91"/>
    <xf numFmtId="0" fontId="7" fillId="0" borderId="0"/>
    <xf numFmtId="166" fontId="64" fillId="0" borderId="71"/>
    <xf numFmtId="0" fontId="26" fillId="19" borderId="90" applyNumberFormat="0" applyAlignment="0" applyProtection="0"/>
    <xf numFmtId="0" fontId="13" fillId="0" borderId="94" applyNumberFormat="0" applyFill="0" applyAlignment="0" applyProtection="0"/>
    <xf numFmtId="0" fontId="7" fillId="0" borderId="0"/>
    <xf numFmtId="43" fontId="52" fillId="0" borderId="0" applyFont="0" applyFill="0" applyBorder="0" applyAlignment="0" applyProtection="0"/>
    <xf numFmtId="0" fontId="10" fillId="0" borderId="0"/>
    <xf numFmtId="166" fontId="64" fillId="0" borderId="78"/>
    <xf numFmtId="0" fontId="7" fillId="0" borderId="0"/>
    <xf numFmtId="0" fontId="24" fillId="7" borderId="89" applyNumberFormat="0" applyAlignment="0" applyProtection="0"/>
    <xf numFmtId="0" fontId="29" fillId="0" borderId="0"/>
    <xf numFmtId="166" fontId="64" fillId="0" borderId="78"/>
    <xf numFmtId="10" fontId="56" fillId="30" borderId="80" applyNumberFormat="0" applyBorder="0" applyAlignment="0" applyProtection="0"/>
    <xf numFmtId="0" fontId="7" fillId="0" borderId="0"/>
    <xf numFmtId="44" fontId="7" fillId="0" borderId="0" applyFont="0" applyFill="0" applyBorder="0" applyAlignment="0" applyProtection="0"/>
    <xf numFmtId="44" fontId="11" fillId="0" borderId="0" applyFont="0" applyFill="0" applyBorder="0" applyAlignment="0" applyProtection="0"/>
    <xf numFmtId="44" fontId="49" fillId="0" borderId="0" applyFont="0" applyFill="0" applyBorder="0" applyAlignment="0" applyProtection="0"/>
    <xf numFmtId="44" fontId="11" fillId="0" borderId="0" applyFont="0" applyFill="0" applyBorder="0" applyAlignment="0" applyProtection="0"/>
    <xf numFmtId="0" fontId="7" fillId="0" borderId="0"/>
    <xf numFmtId="0" fontId="7" fillId="0" borderId="0"/>
    <xf numFmtId="0" fontId="24" fillId="7" borderId="83" applyNumberFormat="0" applyAlignment="0" applyProtection="0"/>
    <xf numFmtId="0" fontId="29" fillId="0" borderId="0"/>
    <xf numFmtId="166" fontId="64" fillId="0" borderId="71"/>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5" fillId="19" borderId="96" applyNumberForma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18" borderId="82"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18" borderId="75"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19" borderId="70" applyNumberFormat="0" applyAlignment="0" applyProtection="0"/>
    <xf numFmtId="0" fontId="10" fillId="0" borderId="0"/>
    <xf numFmtId="0" fontId="29" fillId="0" borderId="0"/>
    <xf numFmtId="0" fontId="7" fillId="0" borderId="0"/>
    <xf numFmtId="0" fontId="74" fillId="0" borderId="72">
      <alignment horizontal="left" vertical="center"/>
    </xf>
    <xf numFmtId="0" fontId="26" fillId="19" borderId="77" applyNumberFormat="0" applyAlignment="0" applyProtection="0"/>
    <xf numFmtId="0" fontId="25" fillId="19" borderId="69" applyNumberFormat="0" applyAlignment="0" applyProtection="0"/>
    <xf numFmtId="0" fontId="25" fillId="19" borderId="69" applyNumberFormat="0" applyAlignment="0" applyProtection="0"/>
    <xf numFmtId="0" fontId="24" fillId="7" borderId="69" applyNumberFormat="0" applyAlignment="0" applyProtection="0"/>
    <xf numFmtId="0" fontId="10" fillId="18" borderId="88" applyNumberFormat="0" applyFont="0" applyAlignment="0" applyProtection="0"/>
    <xf numFmtId="0" fontId="26" fillId="19" borderId="77" applyNumberFormat="0" applyAlignment="0" applyProtection="0"/>
    <xf numFmtId="10" fontId="56" fillId="30" borderId="73" applyNumberFormat="0" applyBorder="0" applyAlignment="0" applyProtection="0"/>
    <xf numFmtId="0" fontId="29" fillId="0" borderId="0"/>
    <xf numFmtId="0" fontId="7" fillId="0" borderId="0"/>
    <xf numFmtId="0" fontId="10" fillId="0" borderId="0"/>
    <xf numFmtId="0" fontId="7" fillId="0" borderId="0"/>
    <xf numFmtId="0" fontId="25" fillId="19" borderId="83" applyNumberFormat="0" applyAlignment="0" applyProtection="0"/>
    <xf numFmtId="166" fontId="64" fillId="0" borderId="98"/>
    <xf numFmtId="0" fontId="7" fillId="0" borderId="0"/>
    <xf numFmtId="0" fontId="7" fillId="0" borderId="0"/>
    <xf numFmtId="166" fontId="64" fillId="0" borderId="91"/>
    <xf numFmtId="0" fontId="7" fillId="0" borderId="0"/>
    <xf numFmtId="0" fontId="7" fillId="0" borderId="0"/>
    <xf numFmtId="0" fontId="25" fillId="19" borderId="89" applyNumberFormat="0" applyAlignment="0" applyProtection="0"/>
    <xf numFmtId="0" fontId="26" fillId="19" borderId="90" applyNumberFormat="0" applyAlignment="0" applyProtection="0"/>
    <xf numFmtId="0" fontId="24" fillId="7" borderId="76" applyNumberFormat="0" applyAlignment="0" applyProtection="0"/>
    <xf numFmtId="0" fontId="29" fillId="0" borderId="0"/>
    <xf numFmtId="0" fontId="29" fillId="0" borderId="0"/>
    <xf numFmtId="10" fontId="56" fillId="30" borderId="93" applyNumberFormat="0" applyBorder="0" applyAlignment="0" applyProtection="0"/>
    <xf numFmtId="0" fontId="74" fillId="0" borderId="99">
      <alignment horizontal="left" vertical="center"/>
    </xf>
    <xf numFmtId="166" fontId="64" fillId="0" borderId="98"/>
    <xf numFmtId="0" fontId="24" fillId="7" borderId="96" applyNumberFormat="0" applyAlignment="0" applyProtection="0"/>
    <xf numFmtId="10" fontId="56" fillId="30" borderId="100" applyNumberFormat="0" applyBorder="0" applyAlignment="0" applyProtection="0"/>
    <xf numFmtId="0" fontId="29" fillId="0" borderId="0"/>
    <xf numFmtId="0" fontId="13" fillId="0" borderId="74" applyNumberFormat="0" applyFill="0" applyAlignment="0" applyProtection="0"/>
    <xf numFmtId="0" fontId="25" fillId="19" borderId="89" applyNumberFormat="0" applyAlignment="0" applyProtection="0"/>
    <xf numFmtId="0" fontId="10" fillId="0" borderId="0"/>
    <xf numFmtId="0" fontId="26" fillId="19" borderId="70" applyNumberFormat="0" applyAlignment="0" applyProtection="0"/>
    <xf numFmtId="0" fontId="29" fillId="0" borderId="0"/>
    <xf numFmtId="0" fontId="13" fillId="0" borderId="81" applyNumberFormat="0" applyFill="0" applyAlignment="0" applyProtection="0"/>
    <xf numFmtId="0" fontId="13" fillId="0" borderId="87" applyNumberFormat="0" applyFill="0" applyAlignment="0" applyProtection="0"/>
    <xf numFmtId="0" fontId="24" fillId="7" borderId="76" applyNumberFormat="0" applyAlignment="0" applyProtection="0"/>
    <xf numFmtId="0" fontId="24" fillId="7" borderId="83" applyNumberFormat="0" applyAlignment="0" applyProtection="0"/>
    <xf numFmtId="44" fontId="10" fillId="0" borderId="0" applyFont="0" applyFill="0" applyBorder="0" applyAlignment="0" applyProtection="0"/>
    <xf numFmtId="0" fontId="4" fillId="0" borderId="0"/>
    <xf numFmtId="44" fontId="11" fillId="0" borderId="0" applyFont="0" applyFill="0" applyBorder="0" applyAlignment="0" applyProtection="0"/>
    <xf numFmtId="0" fontId="3" fillId="0" borderId="0"/>
    <xf numFmtId="0" fontId="3" fillId="0" borderId="0"/>
    <xf numFmtId="0" fontId="1" fillId="0" borderId="0"/>
    <xf numFmtId="0" fontId="1" fillId="0" borderId="0"/>
    <xf numFmtId="0" fontId="1" fillId="0" borderId="0"/>
    <xf numFmtId="0" fontId="1" fillId="0" borderId="0"/>
  </cellStyleXfs>
  <cellXfs count="517">
    <xf numFmtId="0" fontId="0" fillId="0" borderId="0" xfId="0"/>
    <xf numFmtId="44" fontId="37" fillId="0" borderId="23" xfId="27" applyFont="1" applyBorder="1" applyAlignment="1">
      <alignment horizontal="center"/>
    </xf>
    <xf numFmtId="0" fontId="40" fillId="0" borderId="25" xfId="43" applyFont="1" applyBorder="1"/>
    <xf numFmtId="44" fontId="37" fillId="0" borderId="25" xfId="27" applyFont="1" applyFill="1" applyBorder="1"/>
    <xf numFmtId="0" fontId="40" fillId="0" borderId="26" xfId="43" applyFont="1" applyBorder="1"/>
    <xf numFmtId="44" fontId="38" fillId="0" borderId="25" xfId="27" applyFont="1" applyBorder="1"/>
    <xf numFmtId="44" fontId="41" fillId="0" borderId="25" xfId="43" applyNumberFormat="1" applyFont="1" applyBorder="1"/>
    <xf numFmtId="44" fontId="41" fillId="0" borderId="27" xfId="27" applyFont="1" applyBorder="1"/>
    <xf numFmtId="0" fontId="37" fillId="25" borderId="31" xfId="43" applyFill="1" applyBorder="1"/>
    <xf numFmtId="0" fontId="37" fillId="25" borderId="32" xfId="43" applyFill="1" applyBorder="1"/>
    <xf numFmtId="44" fontId="37" fillId="25" borderId="30" xfId="27" applyFont="1" applyFill="1" applyBorder="1"/>
    <xf numFmtId="44" fontId="37" fillId="25" borderId="31" xfId="43" applyNumberFormat="1" applyFill="1" applyBorder="1" applyAlignment="1">
      <alignment horizontal="center"/>
    </xf>
    <xf numFmtId="44" fontId="40" fillId="25" borderId="31" xfId="27" applyFont="1" applyFill="1" applyBorder="1"/>
    <xf numFmtId="44" fontId="37" fillId="25" borderId="31" xfId="43" applyNumberFormat="1" applyFill="1" applyBorder="1"/>
    <xf numFmtId="44" fontId="37" fillId="25" borderId="33" xfId="27" applyFont="1" applyFill="1" applyBorder="1"/>
    <xf numFmtId="44" fontId="43" fillId="0" borderId="25" xfId="27" applyFont="1" applyBorder="1"/>
    <xf numFmtId="44" fontId="43" fillId="0" borderId="25" xfId="43" applyNumberFormat="1" applyFont="1" applyBorder="1"/>
    <xf numFmtId="44" fontId="43" fillId="0" borderId="27" xfId="27" applyFont="1" applyBorder="1"/>
    <xf numFmtId="0" fontId="38" fillId="25" borderId="31" xfId="43" applyFont="1" applyFill="1" applyBorder="1"/>
    <xf numFmtId="0" fontId="44" fillId="0" borderId="34" xfId="43" applyFont="1" applyBorder="1" applyAlignment="1">
      <alignment horizontal="left"/>
    </xf>
    <xf numFmtId="0" fontId="44" fillId="0" borderId="35" xfId="43" applyFont="1" applyBorder="1" applyAlignment="1">
      <alignment horizontal="left"/>
    </xf>
    <xf numFmtId="44" fontId="45" fillId="0" borderId="36" xfId="43" applyNumberFormat="1" applyFont="1" applyBorder="1"/>
    <xf numFmtId="44" fontId="45" fillId="0" borderId="37" xfId="43" applyNumberFormat="1" applyFont="1" applyBorder="1"/>
    <xf numFmtId="44" fontId="41" fillId="0" borderId="38" xfId="27" applyFont="1" applyFill="1" applyBorder="1"/>
    <xf numFmtId="0" fontId="37" fillId="26" borderId="39" xfId="43" applyFill="1" applyBorder="1" applyAlignment="1">
      <alignment horizontal="center" vertical="center"/>
    </xf>
    <xf numFmtId="0" fontId="38" fillId="26" borderId="40" xfId="43" applyFont="1" applyFill="1" applyBorder="1" applyAlignment="1">
      <alignment wrapText="1"/>
    </xf>
    <xf numFmtId="44" fontId="37" fillId="26" borderId="39" xfId="27" applyFont="1" applyFill="1" applyBorder="1"/>
    <xf numFmtId="44" fontId="37" fillId="26" borderId="40" xfId="27" applyFont="1" applyFill="1" applyBorder="1"/>
    <xf numFmtId="0" fontId="37" fillId="0" borderId="24" xfId="43" applyBorder="1" applyAlignment="1">
      <alignment horizontal="center" vertical="center"/>
    </xf>
    <xf numFmtId="44" fontId="38" fillId="0" borderId="25" xfId="43" applyNumberFormat="1" applyFont="1" applyBorder="1"/>
    <xf numFmtId="44" fontId="38" fillId="0" borderId="27" xfId="27" applyFont="1" applyBorder="1"/>
    <xf numFmtId="0" fontId="38" fillId="27" borderId="25" xfId="43" applyFont="1" applyFill="1" applyBorder="1" applyAlignment="1">
      <alignment wrapText="1"/>
    </xf>
    <xf numFmtId="0" fontId="37" fillId="27" borderId="25" xfId="43" applyFill="1" applyBorder="1"/>
    <xf numFmtId="0" fontId="37" fillId="27" borderId="26" xfId="43" applyFill="1" applyBorder="1"/>
    <xf numFmtId="44" fontId="37" fillId="27" borderId="24" xfId="27" applyFont="1" applyFill="1" applyBorder="1"/>
    <xf numFmtId="44" fontId="37" fillId="27" borderId="25" xfId="27" applyFont="1" applyFill="1" applyBorder="1"/>
    <xf numFmtId="44" fontId="40" fillId="27" borderId="25" xfId="27" applyFont="1" applyFill="1" applyBorder="1"/>
    <xf numFmtId="44" fontId="37" fillId="27" borderId="25" xfId="43" applyNumberFormat="1" applyFill="1" applyBorder="1"/>
    <xf numFmtId="44" fontId="37" fillId="27" borderId="27" xfId="27" applyFont="1" applyFill="1" applyBorder="1"/>
    <xf numFmtId="0" fontId="38" fillId="28" borderId="25" xfId="43" applyFont="1" applyFill="1" applyBorder="1" applyAlignment="1">
      <alignment wrapText="1"/>
    </xf>
    <xf numFmtId="0" fontId="37" fillId="28" borderId="25" xfId="43" applyFill="1" applyBorder="1"/>
    <xf numFmtId="0" fontId="37" fillId="28" borderId="26" xfId="43" applyFill="1" applyBorder="1"/>
    <xf numFmtId="44" fontId="37" fillId="28" borderId="24" xfId="27" applyFont="1" applyFill="1" applyBorder="1"/>
    <xf numFmtId="44" fontId="37" fillId="28" borderId="25" xfId="27" applyFont="1" applyFill="1" applyBorder="1"/>
    <xf numFmtId="44" fontId="40" fillId="28" borderId="25" xfId="27" applyFont="1" applyFill="1" applyBorder="1"/>
    <xf numFmtId="44" fontId="37" fillId="28" borderId="25" xfId="43" applyNumberFormat="1" applyFill="1" applyBorder="1"/>
    <xf numFmtId="44" fontId="37" fillId="28" borderId="27" xfId="27" applyFont="1" applyFill="1" applyBorder="1"/>
    <xf numFmtId="0" fontId="38" fillId="29" borderId="25" xfId="43" applyFont="1" applyFill="1" applyBorder="1" applyAlignment="1">
      <alignment wrapText="1"/>
    </xf>
    <xf numFmtId="0" fontId="37" fillId="29" borderId="25" xfId="43" applyFill="1" applyBorder="1"/>
    <xf numFmtId="0" fontId="37" fillId="29" borderId="26" xfId="43" applyFill="1" applyBorder="1"/>
    <xf numFmtId="44" fontId="37" fillId="29" borderId="24" xfId="27" applyFont="1" applyFill="1" applyBorder="1"/>
    <xf numFmtId="44" fontId="37" fillId="29" borderId="25" xfId="27" applyFont="1" applyFill="1" applyBorder="1"/>
    <xf numFmtId="44" fontId="40" fillId="29" borderId="25" xfId="27" applyFont="1" applyFill="1" applyBorder="1"/>
    <xf numFmtId="44" fontId="37" fillId="29" borderId="25" xfId="43" applyNumberFormat="1" applyFill="1" applyBorder="1"/>
    <xf numFmtId="44" fontId="37" fillId="29" borderId="27" xfId="27" applyFont="1" applyFill="1" applyBorder="1"/>
    <xf numFmtId="0" fontId="37" fillId="0" borderId="41" xfId="43" applyBorder="1" applyAlignment="1">
      <alignment horizontal="center" vertical="center"/>
    </xf>
    <xf numFmtId="0" fontId="40" fillId="0" borderId="42" xfId="43" applyFont="1" applyBorder="1"/>
    <xf numFmtId="0" fontId="40" fillId="0" borderId="43" xfId="43" applyFont="1" applyBorder="1"/>
    <xf numFmtId="44" fontId="37" fillId="0" borderId="41" xfId="27" applyFont="1" applyBorder="1"/>
    <xf numFmtId="44" fontId="37" fillId="0" borderId="42" xfId="27" applyFont="1" applyBorder="1"/>
    <xf numFmtId="44" fontId="38" fillId="0" borderId="42" xfId="27" applyFont="1" applyBorder="1"/>
    <xf numFmtId="44" fontId="41" fillId="0" borderId="42" xfId="43" applyNumberFormat="1" applyFont="1" applyBorder="1"/>
    <xf numFmtId="44" fontId="41" fillId="0" borderId="44" xfId="27" applyFont="1" applyBorder="1"/>
    <xf numFmtId="0" fontId="40" fillId="26" borderId="40" xfId="43" applyFont="1" applyFill="1" applyBorder="1"/>
    <xf numFmtId="0" fontId="40" fillId="26" borderId="45" xfId="43" applyFont="1" applyFill="1" applyBorder="1"/>
    <xf numFmtId="44" fontId="38" fillId="26" borderId="40" xfId="27" applyFont="1" applyFill="1" applyBorder="1"/>
    <xf numFmtId="44" fontId="38" fillId="26" borderId="46" xfId="27" applyFont="1" applyFill="1" applyBorder="1"/>
    <xf numFmtId="0" fontId="37" fillId="0" borderId="47" xfId="43" applyBorder="1"/>
    <xf numFmtId="167" fontId="44" fillId="0" borderId="49" xfId="43" applyNumberFormat="1" applyFont="1" applyBorder="1"/>
    <xf numFmtId="0" fontId="44" fillId="0" borderId="0" xfId="43" applyFont="1"/>
    <xf numFmtId="0" fontId="37" fillId="0" borderId="51" xfId="43" applyBorder="1"/>
    <xf numFmtId="0" fontId="37" fillId="0" borderId="11" xfId="43" applyBorder="1"/>
    <xf numFmtId="0" fontId="37" fillId="0" borderId="52" xfId="43" applyBorder="1"/>
    <xf numFmtId="0" fontId="37" fillId="0" borderId="48" xfId="43" applyBorder="1"/>
    <xf numFmtId="0" fontId="37" fillId="0" borderId="0" xfId="43"/>
    <xf numFmtId="0" fontId="37" fillId="0" borderId="49" xfId="43" applyBorder="1"/>
    <xf numFmtId="0" fontId="46" fillId="0" borderId="0" xfId="43" applyFont="1"/>
    <xf numFmtId="0" fontId="44" fillId="0" borderId="49" xfId="43" applyFont="1" applyBorder="1"/>
    <xf numFmtId="0" fontId="37" fillId="0" borderId="53" xfId="43" applyBorder="1"/>
    <xf numFmtId="0" fontId="46" fillId="0" borderId="18" xfId="43" applyFont="1" applyBorder="1"/>
    <xf numFmtId="0" fontId="37" fillId="0" borderId="18" xfId="43" applyBorder="1"/>
    <xf numFmtId="0" fontId="37" fillId="0" borderId="54" xfId="43" applyBorder="1"/>
    <xf numFmtId="49" fontId="37" fillId="0" borderId="49" xfId="43" applyNumberFormat="1" applyBorder="1" applyAlignment="1">
      <alignment horizontal="left" indent="1"/>
    </xf>
    <xf numFmtId="0" fontId="37" fillId="0" borderId="0" xfId="43" applyAlignment="1">
      <alignment horizontal="left"/>
    </xf>
    <xf numFmtId="0" fontId="48" fillId="0" borderId="0" xfId="43" applyFont="1"/>
    <xf numFmtId="0" fontId="47" fillId="0" borderId="0" xfId="43" applyFont="1"/>
    <xf numFmtId="44" fontId="37" fillId="0" borderId="24" xfId="27" applyFont="1" applyBorder="1"/>
    <xf numFmtId="44" fontId="37" fillId="0" borderId="25" xfId="27" applyFont="1" applyBorder="1"/>
    <xf numFmtId="44" fontId="40" fillId="0" borderId="25" xfId="27" applyFont="1" applyFill="1" applyBorder="1"/>
    <xf numFmtId="44" fontId="37" fillId="0" borderId="24" xfId="27" applyFont="1" applyFill="1" applyBorder="1"/>
    <xf numFmtId="44" fontId="40" fillId="0" borderId="24" xfId="27" applyFont="1" applyFill="1" applyBorder="1"/>
    <xf numFmtId="44" fontId="40" fillId="0" borderId="25" xfId="43" applyNumberFormat="1" applyFont="1" applyBorder="1"/>
    <xf numFmtId="44" fontId="40" fillId="0" borderId="27" xfId="27" applyFont="1" applyBorder="1"/>
    <xf numFmtId="44" fontId="37" fillId="0" borderId="57" xfId="27" applyFont="1" applyFill="1" applyBorder="1"/>
    <xf numFmtId="44" fontId="37" fillId="0" borderId="58" xfId="43" applyNumberFormat="1" applyBorder="1" applyAlignment="1">
      <alignment horizontal="center"/>
    </xf>
    <xf numFmtId="44" fontId="40" fillId="0" borderId="58" xfId="27" applyFont="1" applyFill="1" applyBorder="1"/>
    <xf numFmtId="44" fontId="37" fillId="0" borderId="58" xfId="43" applyNumberFormat="1" applyBorder="1"/>
    <xf numFmtId="44" fontId="37" fillId="0" borderId="60" xfId="27" applyFont="1" applyFill="1" applyBorder="1"/>
    <xf numFmtId="49" fontId="37" fillId="0" borderId="24" xfId="43" applyNumberFormat="1" applyBorder="1" applyAlignment="1">
      <alignment horizontal="center" vertical="center"/>
    </xf>
    <xf numFmtId="0" fontId="44" fillId="36" borderId="24" xfId="43" applyFont="1" applyFill="1" applyBorder="1" applyAlignment="1">
      <alignment horizontal="center" vertical="center"/>
    </xf>
    <xf numFmtId="0" fontId="37" fillId="36" borderId="26" xfId="43" applyFill="1" applyBorder="1"/>
    <xf numFmtId="44" fontId="37" fillId="36" borderId="25" xfId="27" applyFont="1" applyFill="1" applyBorder="1"/>
    <xf numFmtId="0" fontId="38" fillId="36" borderId="25" xfId="43" applyFont="1" applyFill="1" applyBorder="1" applyAlignment="1">
      <alignment wrapText="1"/>
    </xf>
    <xf numFmtId="0" fontId="37" fillId="36" borderId="25" xfId="43" applyFill="1" applyBorder="1"/>
    <xf numFmtId="44" fontId="37" fillId="36" borderId="24" xfId="27" applyFont="1" applyFill="1" applyBorder="1"/>
    <xf numFmtId="44" fontId="40" fillId="36" borderId="25" xfId="27" applyFont="1" applyFill="1" applyBorder="1"/>
    <xf numFmtId="44" fontId="37" fillId="36" borderId="25" xfId="43" applyNumberFormat="1" applyFill="1" applyBorder="1"/>
    <xf numFmtId="44" fontId="37" fillId="36" borderId="27" xfId="27" applyFont="1" applyFill="1" applyBorder="1"/>
    <xf numFmtId="0" fontId="37" fillId="37" borderId="25" xfId="43" applyFill="1" applyBorder="1"/>
    <xf numFmtId="0" fontId="37" fillId="37" borderId="26" xfId="43" applyFill="1" applyBorder="1"/>
    <xf numFmtId="44" fontId="37" fillId="37" borderId="24" xfId="27" applyFont="1" applyFill="1" applyBorder="1"/>
    <xf numFmtId="44" fontId="37" fillId="37" borderId="25" xfId="27" applyFont="1" applyFill="1" applyBorder="1"/>
    <xf numFmtId="44" fontId="40" fillId="37" borderId="25" xfId="27" applyFont="1" applyFill="1" applyBorder="1"/>
    <xf numFmtId="44" fontId="37" fillId="37" borderId="25" xfId="43" applyNumberFormat="1" applyFill="1" applyBorder="1"/>
    <xf numFmtId="44" fontId="37" fillId="37" borderId="27" xfId="27" applyFont="1" applyFill="1" applyBorder="1"/>
    <xf numFmtId="44" fontId="40" fillId="38" borderId="25" xfId="27" applyFont="1" applyFill="1" applyBorder="1"/>
    <xf numFmtId="0" fontId="40" fillId="38" borderId="25" xfId="43" applyFont="1" applyFill="1" applyBorder="1"/>
    <xf numFmtId="44" fontId="38" fillId="38" borderId="25" xfId="27" applyFont="1" applyFill="1" applyBorder="1"/>
    <xf numFmtId="44" fontId="38" fillId="38" borderId="25" xfId="43" applyNumberFormat="1" applyFont="1" applyFill="1" applyBorder="1"/>
    <xf numFmtId="44" fontId="38" fillId="38" borderId="27" xfId="27" applyFont="1" applyFill="1" applyBorder="1"/>
    <xf numFmtId="44" fontId="41" fillId="38" borderId="25" xfId="43" applyNumberFormat="1" applyFont="1" applyFill="1" applyBorder="1"/>
    <xf numFmtId="44" fontId="41" fillId="38" borderId="27" xfId="27" applyFont="1" applyFill="1" applyBorder="1"/>
    <xf numFmtId="44" fontId="40" fillId="0" borderId="27" xfId="27" applyFont="1" applyFill="1" applyBorder="1"/>
    <xf numFmtId="0" fontId="44" fillId="37" borderId="24" xfId="43" applyFont="1" applyFill="1" applyBorder="1" applyAlignment="1">
      <alignment horizontal="center" vertical="center"/>
    </xf>
    <xf numFmtId="0" fontId="44" fillId="28" borderId="24" xfId="43" applyFont="1" applyFill="1" applyBorder="1" applyAlignment="1">
      <alignment horizontal="center" vertical="center"/>
    </xf>
    <xf numFmtId="0" fontId="44" fillId="27" borderId="24" xfId="43" applyFont="1" applyFill="1" applyBorder="1" applyAlignment="1">
      <alignment horizontal="center" vertical="center"/>
    </xf>
    <xf numFmtId="0" fontId="44" fillId="25" borderId="30" xfId="43" applyFont="1" applyFill="1" applyBorder="1" applyAlignment="1">
      <alignment horizontal="center" vertical="center"/>
    </xf>
    <xf numFmtId="44" fontId="40" fillId="38" borderId="25" xfId="43" applyNumberFormat="1" applyFont="1" applyFill="1" applyBorder="1"/>
    <xf numFmtId="0" fontId="40" fillId="38" borderId="26" xfId="43" applyFont="1" applyFill="1" applyBorder="1"/>
    <xf numFmtId="44" fontId="40" fillId="38" borderId="58" xfId="27" applyFont="1" applyFill="1" applyBorder="1"/>
    <xf numFmtId="0" fontId="38" fillId="37" borderId="25" xfId="43" applyFont="1" applyFill="1" applyBorder="1" applyAlignment="1">
      <alignment wrapText="1"/>
    </xf>
    <xf numFmtId="0" fontId="44" fillId="29" borderId="24" xfId="43" applyFont="1" applyFill="1" applyBorder="1" applyAlignment="1">
      <alignment horizontal="center" vertical="center"/>
    </xf>
    <xf numFmtId="44" fontId="37" fillId="38" borderId="58" xfId="43" applyNumberFormat="1" applyFill="1" applyBorder="1"/>
    <xf numFmtId="44" fontId="40" fillId="0" borderId="58" xfId="43" applyNumberFormat="1" applyFont="1" applyBorder="1" applyAlignment="1">
      <alignment horizontal="center"/>
    </xf>
    <xf numFmtId="0" fontId="37" fillId="0" borderId="0" xfId="43" applyAlignment="1">
      <alignment vertical="center"/>
    </xf>
    <xf numFmtId="0" fontId="39" fillId="0" borderId="19" xfId="44" applyFont="1" applyBorder="1" applyAlignment="1">
      <alignment horizontal="center" vertical="center"/>
    </xf>
    <xf numFmtId="0" fontId="39" fillId="0" borderId="20" xfId="44" applyFont="1" applyBorder="1" applyAlignment="1">
      <alignment horizontal="center" vertical="center"/>
    </xf>
    <xf numFmtId="0" fontId="39" fillId="0" borderId="21" xfId="44" applyFont="1" applyBorder="1" applyAlignment="1">
      <alignment horizontal="center" vertical="center"/>
    </xf>
    <xf numFmtId="0" fontId="39" fillId="0" borderId="22" xfId="44" applyFont="1" applyBorder="1" applyAlignment="1">
      <alignment horizontal="center"/>
    </xf>
    <xf numFmtId="0" fontId="39" fillId="0" borderId="20" xfId="44" applyFont="1" applyBorder="1" applyAlignment="1">
      <alignment horizontal="center"/>
    </xf>
    <xf numFmtId="0" fontId="38" fillId="0" borderId="10" xfId="44" applyFont="1" applyBorder="1" applyAlignment="1">
      <alignment horizontal="center" vertical="center"/>
    </xf>
    <xf numFmtId="0" fontId="39" fillId="0" borderId="11" xfId="44" applyFont="1" applyBorder="1" applyAlignment="1">
      <alignment horizontal="center" vertical="center"/>
    </xf>
    <xf numFmtId="0" fontId="39" fillId="0" borderId="12" xfId="44" applyFont="1" applyBorder="1" applyAlignment="1">
      <alignment horizontal="center" vertical="center"/>
    </xf>
    <xf numFmtId="0" fontId="39" fillId="0" borderId="13" xfId="44" applyFont="1" applyBorder="1" applyAlignment="1">
      <alignment horizontal="center" vertical="center"/>
    </xf>
    <xf numFmtId="0" fontId="39" fillId="0" borderId="14" xfId="44" applyFont="1" applyBorder="1" applyAlignment="1">
      <alignment horizontal="center"/>
    </xf>
    <xf numFmtId="0" fontId="39" fillId="0" borderId="15" xfId="44" applyFont="1" applyBorder="1" applyAlignment="1">
      <alignment horizontal="center"/>
    </xf>
    <xf numFmtId="0" fontId="39" fillId="0" borderId="16" xfId="44" applyFont="1" applyBorder="1" applyAlignment="1">
      <alignment horizontal="center"/>
    </xf>
    <xf numFmtId="0" fontId="39" fillId="0" borderId="17" xfId="44" applyFont="1" applyBorder="1" applyAlignment="1">
      <alignment horizontal="center" vertical="center"/>
    </xf>
    <xf numFmtId="0" fontId="39" fillId="0" borderId="18" xfId="44" applyFont="1" applyBorder="1" applyAlignment="1">
      <alignment horizontal="center" vertical="center"/>
    </xf>
    <xf numFmtId="0" fontId="36" fillId="0" borderId="0" xfId="0" applyFont="1" applyAlignment="1">
      <alignment horizontal="left"/>
    </xf>
    <xf numFmtId="0" fontId="34" fillId="0" borderId="0" xfId="0" applyFont="1"/>
    <xf numFmtId="0" fontId="35" fillId="0" borderId="0" xfId="0" applyFont="1" applyAlignment="1">
      <alignment horizontal="left"/>
    </xf>
    <xf numFmtId="0" fontId="37" fillId="0" borderId="49" xfId="43" applyBorder="1" applyAlignment="1">
      <alignment horizontal="left" indent="1"/>
    </xf>
    <xf numFmtId="0" fontId="44" fillId="0" borderId="29" xfId="43" applyFont="1" applyBorder="1"/>
    <xf numFmtId="167" fontId="44" fillId="0" borderId="29" xfId="43" applyNumberFormat="1" applyFont="1" applyBorder="1"/>
    <xf numFmtId="166" fontId="44" fillId="0" borderId="29" xfId="43" applyNumberFormat="1" applyFont="1" applyBorder="1"/>
    <xf numFmtId="167" fontId="44" fillId="0" borderId="101" xfId="43" applyNumberFormat="1" applyFont="1" applyBorder="1"/>
    <xf numFmtId="0" fontId="44" fillId="0" borderId="0" xfId="43" applyFont="1" applyAlignment="1">
      <alignment wrapText="1"/>
    </xf>
    <xf numFmtId="0" fontId="6" fillId="0" borderId="0" xfId="43" applyFont="1" applyAlignment="1">
      <alignment wrapText="1"/>
    </xf>
    <xf numFmtId="0" fontId="6" fillId="0" borderId="0" xfId="43" applyFont="1"/>
    <xf numFmtId="44" fontId="6" fillId="0" borderId="0" xfId="43" applyNumberFormat="1" applyFont="1"/>
    <xf numFmtId="167" fontId="6" fillId="0" borderId="0" xfId="43" applyNumberFormat="1" applyFont="1"/>
    <xf numFmtId="0" fontId="37" fillId="0" borderId="48" xfId="43" applyBorder="1" applyAlignment="1">
      <alignment horizontal="center" vertical="center"/>
    </xf>
    <xf numFmtId="0" fontId="44" fillId="0" borderId="48" xfId="43" applyFont="1" applyBorder="1" applyAlignment="1">
      <alignment horizontal="center" vertical="center"/>
    </xf>
    <xf numFmtId="187" fontId="6" fillId="0" borderId="0" xfId="649" applyNumberFormat="1" applyFont="1" applyFill="1" applyBorder="1"/>
    <xf numFmtId="187" fontId="44" fillId="0" borderId="0" xfId="649" applyNumberFormat="1" applyFont="1" applyBorder="1"/>
    <xf numFmtId="49" fontId="6" fillId="0" borderId="24" xfId="43" applyNumberFormat="1" applyFont="1" applyBorder="1" applyAlignment="1">
      <alignment horizontal="center" vertical="center"/>
    </xf>
    <xf numFmtId="0" fontId="45" fillId="0" borderId="0" xfId="43" applyFont="1" applyAlignment="1">
      <alignment wrapText="1"/>
    </xf>
    <xf numFmtId="0" fontId="45" fillId="0" borderId="0" xfId="43" applyFont="1"/>
    <xf numFmtId="167" fontId="45" fillId="0" borderId="0" xfId="43" applyNumberFormat="1" applyFont="1"/>
    <xf numFmtId="0" fontId="44" fillId="39" borderId="0" xfId="43" applyFont="1" applyFill="1" applyAlignment="1">
      <alignment wrapText="1"/>
    </xf>
    <xf numFmtId="0" fontId="44" fillId="39" borderId="0" xfId="43" applyFont="1" applyFill="1"/>
    <xf numFmtId="167" fontId="44" fillId="39" borderId="0" xfId="43" applyNumberFormat="1" applyFont="1" applyFill="1"/>
    <xf numFmtId="187" fontId="44" fillId="39" borderId="0" xfId="649" applyNumberFormat="1" applyFont="1" applyFill="1" applyBorder="1"/>
    <xf numFmtId="0" fontId="108" fillId="0" borderId="0" xfId="43" applyFont="1" applyAlignment="1">
      <alignment wrapText="1"/>
    </xf>
    <xf numFmtId="0" fontId="108" fillId="0" borderId="0" xfId="43" applyFont="1"/>
    <xf numFmtId="44" fontId="108" fillId="0" borderId="0" xfId="43" applyNumberFormat="1" applyFont="1"/>
    <xf numFmtId="167" fontId="108" fillId="0" borderId="0" xfId="43" applyNumberFormat="1" applyFont="1"/>
    <xf numFmtId="187" fontId="108" fillId="0" borderId="0" xfId="649" applyNumberFormat="1" applyFont="1" applyFill="1" applyBorder="1"/>
    <xf numFmtId="0" fontId="5" fillId="0" borderId="0" xfId="43" applyFont="1" applyAlignment="1">
      <alignment wrapText="1"/>
    </xf>
    <xf numFmtId="44" fontId="4" fillId="0" borderId="58" xfId="650" applyNumberFormat="1" applyBorder="1"/>
    <xf numFmtId="44" fontId="4" fillId="0" borderId="60" xfId="27" applyFont="1" applyFill="1" applyBorder="1"/>
    <xf numFmtId="0" fontId="47" fillId="0" borderId="0" xfId="650" applyFont="1"/>
    <xf numFmtId="0" fontId="4" fillId="0" borderId="0" xfId="650" applyAlignment="1">
      <alignment vertical="center"/>
    </xf>
    <xf numFmtId="0" fontId="4" fillId="0" borderId="0" xfId="650"/>
    <xf numFmtId="0" fontId="4" fillId="0" borderId="0" xfId="43" applyFont="1" applyAlignment="1">
      <alignment wrapText="1"/>
    </xf>
    <xf numFmtId="0" fontId="3" fillId="0" borderId="0" xfId="652"/>
    <xf numFmtId="0" fontId="3" fillId="0" borderId="51" xfId="652" applyBorder="1"/>
    <xf numFmtId="0" fontId="3" fillId="0" borderId="11" xfId="652" applyBorder="1"/>
    <xf numFmtId="0" fontId="3" fillId="0" borderId="52" xfId="652" applyBorder="1"/>
    <xf numFmtId="0" fontId="44" fillId="0" borderId="48" xfId="652" applyFont="1" applyBorder="1" applyAlignment="1">
      <alignment horizontal="center" vertical="center"/>
    </xf>
    <xf numFmtId="167" fontId="44" fillId="0" borderId="49" xfId="652" applyNumberFormat="1" applyFont="1" applyBorder="1"/>
    <xf numFmtId="0" fontId="47" fillId="0" borderId="0" xfId="652" applyFont="1"/>
    <xf numFmtId="0" fontId="44" fillId="0" borderId="29" xfId="652" applyFont="1" applyBorder="1"/>
    <xf numFmtId="167" fontId="44" fillId="0" borderId="29" xfId="652" applyNumberFormat="1" applyFont="1" applyBorder="1"/>
    <xf numFmtId="166" fontId="44" fillId="0" borderId="29" xfId="652" applyNumberFormat="1" applyFont="1" applyBorder="1"/>
    <xf numFmtId="167" fontId="44" fillId="0" borderId="101" xfId="652" applyNumberFormat="1" applyFont="1" applyBorder="1"/>
    <xf numFmtId="44" fontId="3" fillId="0" borderId="23" xfId="27" applyFont="1" applyBorder="1" applyAlignment="1">
      <alignment horizontal="center"/>
    </xf>
    <xf numFmtId="0" fontId="3" fillId="0" borderId="0" xfId="652" applyAlignment="1">
      <alignment vertical="center"/>
    </xf>
    <xf numFmtId="0" fontId="44" fillId="25" borderId="30" xfId="652" applyFont="1" applyFill="1" applyBorder="1" applyAlignment="1">
      <alignment horizontal="center" vertical="center"/>
    </xf>
    <xf numFmtId="0" fontId="38" fillId="25" borderId="31" xfId="652" applyFont="1" applyFill="1" applyBorder="1"/>
    <xf numFmtId="0" fontId="3" fillId="25" borderId="31" xfId="652" applyFill="1" applyBorder="1"/>
    <xf numFmtId="0" fontId="3" fillId="25" borderId="32" xfId="652" applyFill="1" applyBorder="1"/>
    <xf numFmtId="44" fontId="3" fillId="25" borderId="31" xfId="652" applyNumberFormat="1" applyFill="1" applyBorder="1"/>
    <xf numFmtId="44" fontId="3" fillId="25" borderId="33" xfId="27" applyFont="1" applyFill="1" applyBorder="1"/>
    <xf numFmtId="49" fontId="3" fillId="0" borderId="24" xfId="652" applyNumberFormat="1" applyBorder="1" applyAlignment="1">
      <alignment horizontal="center" vertical="center"/>
    </xf>
    <xf numFmtId="44" fontId="3" fillId="0" borderId="58" xfId="652" applyNumberFormat="1" applyBorder="1"/>
    <xf numFmtId="44" fontId="3" fillId="0" borderId="60" xfId="27" applyFont="1" applyFill="1" applyBorder="1"/>
    <xf numFmtId="44" fontId="3" fillId="38" borderId="58" xfId="652" applyNumberFormat="1" applyFill="1" applyBorder="1"/>
    <xf numFmtId="0" fontId="3" fillId="0" borderId="24" xfId="652" applyBorder="1" applyAlignment="1">
      <alignment horizontal="center" vertical="center"/>
    </xf>
    <xf numFmtId="0" fontId="40" fillId="0" borderId="25" xfId="652" applyFont="1" applyBorder="1"/>
    <xf numFmtId="0" fontId="40" fillId="0" borderId="26" xfId="652" applyFont="1" applyBorder="1"/>
    <xf numFmtId="44" fontId="38" fillId="38" borderId="25" xfId="652" applyNumberFormat="1" applyFont="1" applyFill="1" applyBorder="1"/>
    <xf numFmtId="44" fontId="41" fillId="0" borderId="25" xfId="652" applyNumberFormat="1" applyFont="1" applyBorder="1"/>
    <xf numFmtId="0" fontId="44" fillId="27" borderId="24" xfId="652" applyFont="1" applyFill="1" applyBorder="1" applyAlignment="1">
      <alignment horizontal="center" vertical="center"/>
    </xf>
    <xf numFmtId="0" fontId="38" fillId="27" borderId="25" xfId="652" applyFont="1" applyFill="1" applyBorder="1" applyAlignment="1">
      <alignment wrapText="1"/>
    </xf>
    <xf numFmtId="0" fontId="3" fillId="27" borderId="25" xfId="652" applyFill="1" applyBorder="1"/>
    <xf numFmtId="0" fontId="3" fillId="27" borderId="26" xfId="652" applyFill="1" applyBorder="1"/>
    <xf numFmtId="44" fontId="3" fillId="27" borderId="25" xfId="652" applyNumberFormat="1" applyFill="1" applyBorder="1"/>
    <xf numFmtId="44" fontId="3" fillId="27" borderId="27" xfId="27" applyFont="1" applyFill="1" applyBorder="1"/>
    <xf numFmtId="0" fontId="40" fillId="38" borderId="25" xfId="652" applyFont="1" applyFill="1" applyBorder="1"/>
    <xf numFmtId="0" fontId="40" fillId="38" borderId="26" xfId="652" applyFont="1" applyFill="1" applyBorder="1"/>
    <xf numFmtId="44" fontId="38" fillId="0" borderId="25" xfId="652" applyNumberFormat="1" applyFont="1" applyBorder="1"/>
    <xf numFmtId="0" fontId="44" fillId="28" borderId="24" xfId="652" applyFont="1" applyFill="1" applyBorder="1" applyAlignment="1">
      <alignment horizontal="center" vertical="center"/>
    </xf>
    <xf numFmtId="0" fontId="38" fillId="28" borderId="25" xfId="652" applyFont="1" applyFill="1" applyBorder="1" applyAlignment="1">
      <alignment wrapText="1"/>
    </xf>
    <xf numFmtId="0" fontId="3" fillId="28" borderId="25" xfId="652" applyFill="1" applyBorder="1"/>
    <xf numFmtId="0" fontId="3" fillId="28" borderId="26" xfId="652" applyFill="1" applyBorder="1"/>
    <xf numFmtId="44" fontId="3" fillId="28" borderId="25" xfId="652" applyNumberFormat="1" applyFill="1" applyBorder="1"/>
    <xf numFmtId="44" fontId="3" fillId="28" borderId="27" xfId="27" applyFont="1" applyFill="1" applyBorder="1"/>
    <xf numFmtId="44" fontId="40" fillId="0" borderId="25" xfId="652" applyNumberFormat="1" applyFont="1" applyBorder="1"/>
    <xf numFmtId="0" fontId="3" fillId="0" borderId="0" xfId="652" applyAlignment="1">
      <alignment horizontal="left"/>
    </xf>
    <xf numFmtId="44" fontId="40" fillId="38" borderId="25" xfId="652" applyNumberFormat="1" applyFont="1" applyFill="1" applyBorder="1"/>
    <xf numFmtId="44" fontId="43" fillId="0" borderId="25" xfId="652" applyNumberFormat="1" applyFont="1" applyBorder="1"/>
    <xf numFmtId="0" fontId="44" fillId="36" borderId="24" xfId="652" applyFont="1" applyFill="1" applyBorder="1" applyAlignment="1">
      <alignment horizontal="center" vertical="center"/>
    </xf>
    <xf numFmtId="0" fontId="38" fillId="36" borderId="25" xfId="652" applyFont="1" applyFill="1" applyBorder="1" applyAlignment="1">
      <alignment wrapText="1"/>
    </xf>
    <xf numFmtId="0" fontId="3" fillId="36" borderId="25" xfId="652" applyFill="1" applyBorder="1"/>
    <xf numFmtId="0" fontId="3" fillId="36" borderId="26" xfId="652" applyFill="1" applyBorder="1"/>
    <xf numFmtId="44" fontId="3" fillId="36" borderId="25" xfId="652" applyNumberFormat="1" applyFill="1" applyBorder="1"/>
    <xf numFmtId="44" fontId="3" fillId="36" borderId="27" xfId="27" applyFont="1" applyFill="1" applyBorder="1"/>
    <xf numFmtId="0" fontId="44" fillId="37" borderId="24" xfId="652" applyFont="1" applyFill="1" applyBorder="1" applyAlignment="1">
      <alignment horizontal="center" vertical="center"/>
    </xf>
    <xf numFmtId="0" fontId="38" fillId="37" borderId="25" xfId="652" applyFont="1" applyFill="1" applyBorder="1" applyAlignment="1">
      <alignment wrapText="1"/>
    </xf>
    <xf numFmtId="0" fontId="3" fillId="37" borderId="25" xfId="652" applyFill="1" applyBorder="1"/>
    <xf numFmtId="0" fontId="3" fillId="37" borderId="26" xfId="652" applyFill="1" applyBorder="1"/>
    <xf numFmtId="44" fontId="3" fillId="37" borderId="25" xfId="652" applyNumberFormat="1" applyFill="1" applyBorder="1"/>
    <xf numFmtId="44" fontId="3" fillId="37" borderId="27" xfId="27" applyFont="1" applyFill="1" applyBorder="1"/>
    <xf numFmtId="0" fontId="44" fillId="29" borderId="24" xfId="652" applyFont="1" applyFill="1" applyBorder="1" applyAlignment="1">
      <alignment horizontal="center" vertical="center"/>
    </xf>
    <xf numFmtId="0" fontId="38" fillId="29" borderId="25" xfId="652" applyFont="1" applyFill="1" applyBorder="1" applyAlignment="1">
      <alignment wrapText="1"/>
    </xf>
    <xf numFmtId="0" fontId="3" fillId="29" borderId="25" xfId="652" applyFill="1" applyBorder="1"/>
    <xf numFmtId="0" fontId="3" fillId="29" borderId="26" xfId="652" applyFill="1" applyBorder="1"/>
    <xf numFmtId="44" fontId="3" fillId="29" borderId="25" xfId="652" applyNumberFormat="1" applyFill="1" applyBorder="1"/>
    <xf numFmtId="44" fontId="3" fillId="29" borderId="27" xfId="27" applyFont="1" applyFill="1" applyBorder="1"/>
    <xf numFmtId="44" fontId="41" fillId="38" borderId="25" xfId="652" applyNumberFormat="1" applyFont="1" applyFill="1" applyBorder="1"/>
    <xf numFmtId="0" fontId="3" fillId="0" borderId="41" xfId="652" applyBorder="1" applyAlignment="1">
      <alignment horizontal="center" vertical="center"/>
    </xf>
    <xf numFmtId="0" fontId="40" fillId="0" borderId="42" xfId="652" applyFont="1" applyBorder="1"/>
    <xf numFmtId="0" fontId="40" fillId="0" borderId="43" xfId="652" applyFont="1" applyBorder="1"/>
    <xf numFmtId="44" fontId="41" fillId="0" borderId="42" xfId="652" applyNumberFormat="1" applyFont="1" applyBorder="1"/>
    <xf numFmtId="44" fontId="45" fillId="0" borderId="36" xfId="652" applyNumberFormat="1" applyFont="1" applyBorder="1"/>
    <xf numFmtId="44" fontId="45" fillId="0" borderId="37" xfId="652" applyNumberFormat="1" applyFont="1" applyBorder="1"/>
    <xf numFmtId="0" fontId="3" fillId="26" borderId="39" xfId="652" applyFill="1" applyBorder="1" applyAlignment="1">
      <alignment horizontal="center" vertical="center"/>
    </xf>
    <xf numFmtId="0" fontId="38" fillId="26" borderId="40" xfId="652" applyFont="1" applyFill="1" applyBorder="1" applyAlignment="1">
      <alignment wrapText="1"/>
    </xf>
    <xf numFmtId="0" fontId="40" fillId="26" borderId="40" xfId="652" applyFont="1" applyFill="1" applyBorder="1"/>
    <xf numFmtId="0" fontId="40" fillId="26" borderId="45" xfId="652" applyFont="1" applyFill="1" applyBorder="1"/>
    <xf numFmtId="0" fontId="109" fillId="0" borderId="0" xfId="0" applyFont="1" applyAlignment="1">
      <alignment horizontal="left"/>
    </xf>
    <xf numFmtId="0" fontId="44" fillId="0" borderId="0" xfId="652" applyFont="1"/>
    <xf numFmtId="44" fontId="44" fillId="0" borderId="0" xfId="652" applyNumberFormat="1" applyFont="1"/>
    <xf numFmtId="167" fontId="3" fillId="0" borderId="0" xfId="652" applyNumberFormat="1"/>
    <xf numFmtId="0" fontId="44" fillId="0" borderId="0" xfId="652" applyFont="1" applyAlignment="1">
      <alignment wrapText="1"/>
    </xf>
    <xf numFmtId="9" fontId="6" fillId="0" borderId="0" xfId="489" applyFont="1" applyFill="1" applyBorder="1"/>
    <xf numFmtId="187" fontId="45" fillId="0" borderId="0" xfId="649" applyNumberFormat="1" applyFont="1" applyFill="1" applyBorder="1"/>
    <xf numFmtId="187" fontId="45" fillId="0" borderId="0" xfId="649" applyNumberFormat="1" applyFont="1" applyFill="1"/>
    <xf numFmtId="49" fontId="2" fillId="0" borderId="24" xfId="652" applyNumberFormat="1" applyFont="1" applyBorder="1" applyAlignment="1">
      <alignment horizontal="center" vertical="center"/>
    </xf>
    <xf numFmtId="44" fontId="3" fillId="25" borderId="30" xfId="27" applyFont="1" applyFill="1" applyBorder="1" applyProtection="1"/>
    <xf numFmtId="44" fontId="3" fillId="25" borderId="31" xfId="652" applyNumberFormat="1" applyFill="1" applyBorder="1" applyAlignment="1">
      <alignment horizontal="center"/>
    </xf>
    <xf numFmtId="44" fontId="3" fillId="0" borderId="57" xfId="27" applyFont="1" applyFill="1" applyBorder="1" applyProtection="1"/>
    <xf numFmtId="44" fontId="3" fillId="0" borderId="58" xfId="652" applyNumberFormat="1" applyBorder="1" applyAlignment="1">
      <alignment horizontal="center"/>
    </xf>
    <xf numFmtId="44" fontId="3" fillId="0" borderId="24" xfId="27" applyFont="1" applyBorder="1" applyProtection="1"/>
    <xf numFmtId="44" fontId="3" fillId="0" borderId="25" xfId="27" applyFont="1" applyBorder="1" applyProtection="1"/>
    <xf numFmtId="44" fontId="3" fillId="27" borderId="24" xfId="27" applyFont="1" applyFill="1" applyBorder="1" applyProtection="1"/>
    <xf numFmtId="44" fontId="3" fillId="27" borderId="25" xfId="27" applyFont="1" applyFill="1" applyBorder="1" applyProtection="1"/>
    <xf numFmtId="44" fontId="40" fillId="0" borderId="24" xfId="27" applyFont="1" applyFill="1" applyBorder="1" applyProtection="1"/>
    <xf numFmtId="44" fontId="40" fillId="0" borderId="58" xfId="652" applyNumberFormat="1" applyFont="1" applyBorder="1" applyAlignment="1">
      <alignment horizontal="center"/>
    </xf>
    <xf numFmtId="44" fontId="3" fillId="28" borderId="24" xfId="27" applyFont="1" applyFill="1" applyBorder="1" applyProtection="1"/>
    <xf numFmtId="44" fontId="3" fillId="28" borderId="25" xfId="27" applyFont="1" applyFill="1" applyBorder="1" applyProtection="1"/>
    <xf numFmtId="44" fontId="3" fillId="0" borderId="24" xfId="27" applyFont="1" applyFill="1" applyBorder="1" applyProtection="1"/>
    <xf numFmtId="44" fontId="3" fillId="0" borderId="25" xfId="27" applyFont="1" applyFill="1" applyBorder="1" applyProtection="1"/>
    <xf numFmtId="44" fontId="3" fillId="36" borderId="24" xfId="27" applyFont="1" applyFill="1" applyBorder="1" applyProtection="1"/>
    <xf numFmtId="44" fontId="3" fillId="36" borderId="25" xfId="27" applyFont="1" applyFill="1" applyBorder="1" applyProtection="1"/>
    <xf numFmtId="44" fontId="3" fillId="37" borderId="24" xfId="27" applyFont="1" applyFill="1" applyBorder="1" applyProtection="1"/>
    <xf numFmtId="44" fontId="3" fillId="37" borderId="25" xfId="27" applyFont="1" applyFill="1" applyBorder="1" applyProtection="1"/>
    <xf numFmtId="44" fontId="3" fillId="29" borderId="24" xfId="27" applyFont="1" applyFill="1" applyBorder="1" applyProtection="1"/>
    <xf numFmtId="44" fontId="3" fillId="29" borderId="25" xfId="27" applyFont="1" applyFill="1" applyBorder="1" applyProtection="1"/>
    <xf numFmtId="44" fontId="3" fillId="0" borderId="41" xfId="27" applyFont="1" applyBorder="1" applyProtection="1"/>
    <xf numFmtId="44" fontId="3" fillId="0" borderId="42" xfId="27" applyFont="1" applyBorder="1" applyProtection="1"/>
    <xf numFmtId="0" fontId="44" fillId="0" borderId="34" xfId="652" applyFont="1" applyBorder="1" applyAlignment="1">
      <alignment horizontal="left"/>
    </xf>
    <xf numFmtId="0" fontId="44" fillId="0" borderId="35" xfId="652" applyFont="1" applyBorder="1" applyAlignment="1">
      <alignment horizontal="left"/>
    </xf>
    <xf numFmtId="44" fontId="3" fillId="26" borderId="39" xfId="27" applyFont="1" applyFill="1" applyBorder="1" applyProtection="1"/>
    <xf numFmtId="44" fontId="3" fillId="26" borderId="40" xfId="27" applyFont="1" applyFill="1" applyBorder="1" applyProtection="1"/>
    <xf numFmtId="44" fontId="3" fillId="40" borderId="57" xfId="27" applyFont="1" applyFill="1" applyBorder="1" applyProtection="1">
      <protection locked="0"/>
    </xf>
    <xf numFmtId="44" fontId="40" fillId="40" borderId="58" xfId="652" applyNumberFormat="1" applyFont="1" applyFill="1" applyBorder="1" applyAlignment="1" applyProtection="1">
      <alignment horizontal="center"/>
      <protection locked="0"/>
    </xf>
    <xf numFmtId="44" fontId="37" fillId="40" borderId="57" xfId="27" applyFont="1" applyFill="1" applyBorder="1" applyProtection="1">
      <protection locked="0"/>
    </xf>
    <xf numFmtId="44" fontId="3" fillId="40" borderId="24" xfId="27" applyFont="1" applyFill="1" applyBorder="1" applyProtection="1">
      <protection locked="0"/>
    </xf>
    <xf numFmtId="44" fontId="3" fillId="40" borderId="25" xfId="27" applyFont="1" applyFill="1" applyBorder="1" applyProtection="1">
      <protection locked="0"/>
    </xf>
    <xf numFmtId="44" fontId="3" fillId="40" borderId="58" xfId="652" applyNumberFormat="1" applyFill="1" applyBorder="1" applyAlignment="1" applyProtection="1">
      <alignment horizontal="center"/>
      <protection locked="0"/>
    </xf>
    <xf numFmtId="44" fontId="40" fillId="40" borderId="58" xfId="43" applyNumberFormat="1" applyFont="1" applyFill="1" applyBorder="1" applyAlignment="1" applyProtection="1">
      <alignment horizontal="center"/>
      <protection locked="0"/>
    </xf>
    <xf numFmtId="44" fontId="37" fillId="40" borderId="24" xfId="27" applyFont="1" applyFill="1" applyBorder="1" applyProtection="1">
      <protection locked="0"/>
    </xf>
    <xf numFmtId="44" fontId="37" fillId="40" borderId="25" xfId="27" applyFont="1" applyFill="1" applyBorder="1" applyProtection="1">
      <protection locked="0"/>
    </xf>
    <xf numFmtId="44" fontId="37" fillId="40" borderId="58" xfId="43" applyNumberFormat="1" applyFill="1" applyBorder="1" applyAlignment="1" applyProtection="1">
      <alignment horizontal="center"/>
      <protection locked="0"/>
    </xf>
    <xf numFmtId="44" fontId="40" fillId="40" borderId="57" xfId="651" applyFont="1" applyFill="1" applyBorder="1" applyProtection="1">
      <protection locked="0"/>
    </xf>
    <xf numFmtId="44" fontId="40" fillId="40" borderId="58" xfId="650" applyNumberFormat="1" applyFont="1" applyFill="1" applyBorder="1" applyAlignment="1" applyProtection="1">
      <alignment horizontal="center"/>
      <protection locked="0"/>
    </xf>
    <xf numFmtId="0" fontId="37" fillId="0" borderId="0" xfId="43" applyAlignment="1">
      <alignment horizontal="center"/>
    </xf>
    <xf numFmtId="44" fontId="40" fillId="40" borderId="57" xfId="27" applyFont="1" applyFill="1" applyBorder="1" applyProtection="1">
      <protection locked="0"/>
    </xf>
    <xf numFmtId="49" fontId="1" fillId="0" borderId="24" xfId="652" applyNumberFormat="1" applyFont="1" applyBorder="1" applyAlignment="1">
      <alignment horizontal="center" vertical="center"/>
    </xf>
    <xf numFmtId="0" fontId="109" fillId="0" borderId="0" xfId="0" applyFont="1" applyAlignment="1">
      <alignment horizontal="left" wrapText="1"/>
    </xf>
    <xf numFmtId="0" fontId="1" fillId="0" borderId="0" xfId="43" applyFont="1" applyAlignment="1">
      <alignment horizontal="left" indent="1"/>
    </xf>
    <xf numFmtId="49" fontId="1" fillId="0" borderId="0" xfId="43" applyNumberFormat="1" applyFont="1" applyAlignment="1">
      <alignment horizontal="left" indent="1"/>
    </xf>
    <xf numFmtId="0" fontId="1" fillId="0" borderId="24" xfId="652" applyFont="1" applyBorder="1" applyAlignment="1">
      <alignment horizontal="center" vertical="center"/>
    </xf>
    <xf numFmtId="49" fontId="1" fillId="0" borderId="24" xfId="43" applyNumberFormat="1" applyFont="1" applyBorder="1" applyAlignment="1">
      <alignment horizontal="center" vertical="center"/>
    </xf>
    <xf numFmtId="44" fontId="40" fillId="0" borderId="25" xfId="655" applyNumberFormat="1" applyFont="1" applyBorder="1"/>
    <xf numFmtId="0" fontId="1" fillId="0" borderId="0" xfId="656" applyAlignment="1">
      <alignment horizontal="left"/>
    </xf>
    <xf numFmtId="49" fontId="1" fillId="0" borderId="24" xfId="657" applyNumberFormat="1" applyBorder="1" applyAlignment="1">
      <alignment horizontal="center" vertical="center"/>
    </xf>
    <xf numFmtId="44" fontId="1" fillId="0" borderId="58" xfId="656" applyNumberFormat="1" applyBorder="1"/>
    <xf numFmtId="44" fontId="1" fillId="0" borderId="60" xfId="27" applyFont="1" applyFill="1" applyBorder="1"/>
    <xf numFmtId="0" fontId="1" fillId="0" borderId="0" xfId="656" applyAlignment="1">
      <alignment vertical="center"/>
    </xf>
    <xf numFmtId="0" fontId="1" fillId="0" borderId="0" xfId="656"/>
    <xf numFmtId="0" fontId="1" fillId="0" borderId="0" xfId="657"/>
    <xf numFmtId="44" fontId="1" fillId="0" borderId="58" xfId="657" applyNumberFormat="1" applyBorder="1"/>
    <xf numFmtId="0" fontId="1" fillId="0" borderId="0" xfId="657" applyAlignment="1">
      <alignment vertical="center"/>
    </xf>
    <xf numFmtId="0" fontId="1" fillId="0" borderId="0" xfId="657" applyAlignment="1">
      <alignment horizontal="left"/>
    </xf>
    <xf numFmtId="44" fontId="1" fillId="40" borderId="57" xfId="27" applyFont="1" applyFill="1" applyBorder="1" applyProtection="1">
      <protection locked="0"/>
    </xf>
    <xf numFmtId="44" fontId="40" fillId="40" borderId="58" xfId="657" applyNumberFormat="1" applyFont="1" applyFill="1" applyBorder="1" applyAlignment="1" applyProtection="1">
      <alignment horizontal="center"/>
      <protection locked="0"/>
    </xf>
    <xf numFmtId="44" fontId="40" fillId="40" borderId="58" xfId="654" applyNumberFormat="1" applyFont="1" applyFill="1" applyBorder="1" applyAlignment="1" applyProtection="1">
      <alignment horizontal="center"/>
      <protection locked="0"/>
    </xf>
    <xf numFmtId="0" fontId="47" fillId="0" borderId="0" xfId="657" applyFont="1"/>
    <xf numFmtId="44" fontId="1" fillId="40" borderId="24" xfId="27" applyFont="1" applyFill="1" applyBorder="1" applyProtection="1">
      <protection locked="0"/>
    </xf>
    <xf numFmtId="44" fontId="40" fillId="0" borderId="25" xfId="657" applyNumberFormat="1" applyFont="1" applyBorder="1"/>
    <xf numFmtId="0" fontId="40" fillId="38" borderId="25" xfId="657" applyFont="1" applyFill="1" applyBorder="1"/>
    <xf numFmtId="0" fontId="40" fillId="38" borderId="26" xfId="657" applyFont="1" applyFill="1" applyBorder="1"/>
    <xf numFmtId="44" fontId="1" fillId="0" borderId="25" xfId="27" applyFont="1" applyFill="1" applyBorder="1"/>
    <xf numFmtId="44" fontId="40" fillId="38" borderId="25" xfId="657" applyNumberFormat="1" applyFont="1" applyFill="1" applyBorder="1"/>
    <xf numFmtId="0" fontId="1" fillId="0" borderId="24" xfId="657" applyBorder="1" applyAlignment="1">
      <alignment horizontal="center" vertical="center"/>
    </xf>
    <xf numFmtId="0" fontId="40" fillId="0" borderId="25" xfId="657" applyFont="1" applyBorder="1"/>
    <xf numFmtId="0" fontId="40" fillId="0" borderId="26" xfId="657" applyFont="1" applyBorder="1"/>
    <xf numFmtId="44" fontId="1" fillId="0" borderId="24" xfId="27" applyFont="1" applyFill="1" applyBorder="1"/>
    <xf numFmtId="44" fontId="38" fillId="38" borderId="25" xfId="657" applyNumberFormat="1" applyFont="1" applyFill="1" applyBorder="1"/>
    <xf numFmtId="0" fontId="1" fillId="0" borderId="24" xfId="43" applyFont="1" applyBorder="1" applyAlignment="1">
      <alignment horizontal="center" vertical="center"/>
    </xf>
    <xf numFmtId="0" fontId="1" fillId="0" borderId="51" xfId="655" applyBorder="1"/>
    <xf numFmtId="0" fontId="1" fillId="0" borderId="11" xfId="655" applyBorder="1"/>
    <xf numFmtId="0" fontId="1" fillId="0" borderId="52" xfId="655" applyBorder="1"/>
    <xf numFmtId="0" fontId="44" fillId="0" borderId="48" xfId="655" applyFont="1" applyBorder="1" applyAlignment="1">
      <alignment horizontal="center" vertical="center"/>
    </xf>
    <xf numFmtId="0" fontId="44" fillId="0" borderId="0" xfId="655" applyFont="1" applyAlignment="1">
      <alignment wrapText="1"/>
    </xf>
    <xf numFmtId="0" fontId="44" fillId="0" borderId="0" xfId="655" applyFont="1"/>
    <xf numFmtId="44" fontId="44" fillId="0" borderId="0" xfId="655" applyNumberFormat="1" applyFont="1"/>
    <xf numFmtId="167" fontId="1" fillId="0" borderId="0" xfId="655" applyNumberFormat="1"/>
    <xf numFmtId="167" fontId="44" fillId="0" borderId="49" xfId="655" applyNumberFormat="1" applyFont="1" applyBorder="1"/>
    <xf numFmtId="0" fontId="44" fillId="0" borderId="29" xfId="655" applyFont="1" applyBorder="1"/>
    <xf numFmtId="167" fontId="44" fillId="0" borderId="29" xfId="655" applyNumberFormat="1" applyFont="1" applyBorder="1"/>
    <xf numFmtId="166" fontId="44" fillId="0" borderId="29" xfId="655" applyNumberFormat="1" applyFont="1" applyBorder="1"/>
    <xf numFmtId="167" fontId="44" fillId="0" borderId="101" xfId="655" applyNumberFormat="1" applyFont="1" applyBorder="1"/>
    <xf numFmtId="44" fontId="1" fillId="0" borderId="23" xfId="27" applyFont="1" applyBorder="1" applyAlignment="1">
      <alignment horizontal="center"/>
    </xf>
    <xf numFmtId="0" fontId="44" fillId="25" borderId="30" xfId="657" applyFont="1" applyFill="1" applyBorder="1" applyAlignment="1">
      <alignment horizontal="center" vertical="center"/>
    </xf>
    <xf numFmtId="0" fontId="38" fillId="25" borderId="31" xfId="657" applyFont="1" applyFill="1" applyBorder="1"/>
    <xf numFmtId="0" fontId="1" fillId="25" borderId="31" xfId="657" applyFill="1" applyBorder="1"/>
    <xf numFmtId="0" fontId="1" fillId="25" borderId="32" xfId="657" applyFill="1" applyBorder="1"/>
    <xf numFmtId="44" fontId="1" fillId="25" borderId="30" xfId="27" applyFont="1" applyFill="1" applyBorder="1"/>
    <xf numFmtId="44" fontId="1" fillId="25" borderId="31" xfId="657" applyNumberFormat="1" applyFill="1" applyBorder="1" applyAlignment="1">
      <alignment horizontal="center"/>
    </xf>
    <xf numFmtId="44" fontId="1" fillId="25" borderId="31" xfId="657" applyNumberFormat="1" applyFill="1" applyBorder="1"/>
    <xf numFmtId="44" fontId="1" fillId="25" borderId="33" xfId="27" applyFont="1" applyFill="1" applyBorder="1"/>
    <xf numFmtId="0" fontId="40" fillId="0" borderId="57" xfId="657" applyFont="1" applyBorder="1" applyAlignment="1">
      <alignment horizontal="center" vertical="center"/>
    </xf>
    <xf numFmtId="0" fontId="38" fillId="0" borderId="58" xfId="657" applyFont="1" applyBorder="1"/>
    <xf numFmtId="0" fontId="40" fillId="0" borderId="58" xfId="657" applyFont="1" applyBorder="1"/>
    <xf numFmtId="0" fontId="40" fillId="0" borderId="59" xfId="657" applyFont="1" applyBorder="1"/>
    <xf numFmtId="44" fontId="1" fillId="0" borderId="57" xfId="27" applyFont="1" applyFill="1" applyBorder="1"/>
    <xf numFmtId="44" fontId="1" fillId="0" borderId="58" xfId="657" applyNumberFormat="1" applyBorder="1" applyAlignment="1">
      <alignment horizontal="center"/>
    </xf>
    <xf numFmtId="49" fontId="1" fillId="0" borderId="57" xfId="657" applyNumberFormat="1" applyBorder="1" applyAlignment="1">
      <alignment horizontal="center" vertical="center"/>
    </xf>
    <xf numFmtId="44" fontId="40" fillId="0" borderId="58" xfId="657" applyNumberFormat="1" applyFont="1" applyBorder="1" applyAlignment="1">
      <alignment horizontal="center"/>
    </xf>
    <xf numFmtId="44" fontId="1" fillId="38" borderId="58" xfId="657" applyNumberFormat="1" applyFill="1" applyBorder="1"/>
    <xf numFmtId="44" fontId="1" fillId="38" borderId="60" xfId="27" applyFont="1" applyFill="1" applyBorder="1"/>
    <xf numFmtId="44" fontId="1" fillId="0" borderId="24" xfId="27" applyFont="1" applyBorder="1"/>
    <xf numFmtId="44" fontId="1" fillId="0" borderId="25" xfId="27" applyFont="1" applyBorder="1"/>
    <xf numFmtId="44" fontId="41" fillId="0" borderId="25" xfId="657" applyNumberFormat="1" applyFont="1" applyBorder="1"/>
    <xf numFmtId="0" fontId="44" fillId="27" borderId="24" xfId="657" applyFont="1" applyFill="1" applyBorder="1" applyAlignment="1">
      <alignment horizontal="center" vertical="center"/>
    </xf>
    <xf numFmtId="44" fontId="1" fillId="27" borderId="24" xfId="27" applyFont="1" applyFill="1" applyBorder="1"/>
    <xf numFmtId="44" fontId="1" fillId="27" borderId="25" xfId="27" applyFont="1" applyFill="1" applyBorder="1"/>
    <xf numFmtId="44" fontId="1" fillId="27" borderId="25" xfId="657" applyNumberFormat="1" applyFill="1" applyBorder="1"/>
    <xf numFmtId="44" fontId="1" fillId="27" borderId="27" xfId="27" applyFont="1" applyFill="1" applyBorder="1"/>
    <xf numFmtId="44" fontId="38" fillId="0" borderId="25" xfId="657" applyNumberFormat="1" applyFont="1" applyBorder="1"/>
    <xf numFmtId="0" fontId="44" fillId="28" borderId="24" xfId="657" applyFont="1" applyFill="1" applyBorder="1" applyAlignment="1">
      <alignment horizontal="center" vertical="center"/>
    </xf>
    <xf numFmtId="0" fontId="38" fillId="28" borderId="25" xfId="657" applyFont="1" applyFill="1" applyBorder="1" applyAlignment="1">
      <alignment wrapText="1"/>
    </xf>
    <xf numFmtId="0" fontId="1" fillId="28" borderId="25" xfId="657" applyFill="1" applyBorder="1"/>
    <xf numFmtId="0" fontId="1" fillId="28" borderId="26" xfId="657" applyFill="1" applyBorder="1"/>
    <xf numFmtId="44" fontId="1" fillId="28" borderId="24" xfId="27" applyFont="1" applyFill="1" applyBorder="1"/>
    <xf numFmtId="44" fontId="1" fillId="28" borderId="25" xfId="27" applyFont="1" applyFill="1" applyBorder="1"/>
    <xf numFmtId="44" fontId="1" fillId="28" borderId="25" xfId="657" applyNumberFormat="1" applyFill="1" applyBorder="1"/>
    <xf numFmtId="44" fontId="1" fillId="28" borderId="27" xfId="27" applyFont="1" applyFill="1" applyBorder="1"/>
    <xf numFmtId="0" fontId="1" fillId="0" borderId="0" xfId="655" applyAlignment="1">
      <alignment horizontal="left"/>
    </xf>
    <xf numFmtId="44" fontId="40" fillId="40" borderId="58" xfId="655" applyNumberFormat="1" applyFont="1" applyFill="1" applyBorder="1" applyAlignment="1" applyProtection="1">
      <alignment horizontal="center"/>
      <protection locked="0"/>
    </xf>
    <xf numFmtId="0" fontId="1" fillId="0" borderId="0" xfId="655" applyAlignment="1">
      <alignment vertical="center"/>
    </xf>
    <xf numFmtId="0" fontId="1" fillId="0" borderId="0" xfId="655"/>
    <xf numFmtId="44" fontId="43" fillId="0" borderId="25" xfId="657" applyNumberFormat="1" applyFont="1" applyBorder="1"/>
    <xf numFmtId="0" fontId="44" fillId="36" borderId="24" xfId="657" applyFont="1" applyFill="1" applyBorder="1" applyAlignment="1">
      <alignment horizontal="center" vertical="center"/>
    </xf>
    <xf numFmtId="0" fontId="38" fillId="36" borderId="25" xfId="657" applyFont="1" applyFill="1" applyBorder="1" applyAlignment="1">
      <alignment wrapText="1"/>
    </xf>
    <xf numFmtId="0" fontId="1" fillId="36" borderId="25" xfId="657" applyFill="1" applyBorder="1"/>
    <xf numFmtId="0" fontId="1" fillId="36" borderId="26" xfId="657" applyFill="1" applyBorder="1"/>
    <xf numFmtId="44" fontId="1" fillId="36" borderId="24" xfId="27" applyFont="1" applyFill="1" applyBorder="1"/>
    <xf numFmtId="44" fontId="1" fillId="36" borderId="25" xfId="27" applyFont="1" applyFill="1" applyBorder="1"/>
    <xf numFmtId="44" fontId="1" fillId="36" borderId="25" xfId="657" applyNumberFormat="1" applyFill="1" applyBorder="1"/>
    <xf numFmtId="44" fontId="1" fillId="36" borderId="27" xfId="27" applyFont="1" applyFill="1" applyBorder="1"/>
    <xf numFmtId="44" fontId="1" fillId="40" borderId="25" xfId="27" applyFont="1" applyFill="1" applyBorder="1" applyProtection="1">
      <protection locked="0"/>
    </xf>
    <xf numFmtId="0" fontId="44" fillId="37" borderId="24" xfId="657" applyFont="1" applyFill="1" applyBorder="1" applyAlignment="1">
      <alignment horizontal="center" vertical="center"/>
    </xf>
    <xf numFmtId="0" fontId="38" fillId="37" borderId="25" xfId="657" applyFont="1" applyFill="1" applyBorder="1" applyAlignment="1">
      <alignment wrapText="1"/>
    </xf>
    <xf numFmtId="0" fontId="1" fillId="37" borderId="25" xfId="657" applyFill="1" applyBorder="1"/>
    <xf numFmtId="0" fontId="1" fillId="37" borderId="26" xfId="657" applyFill="1" applyBorder="1"/>
    <xf numFmtId="44" fontId="1" fillId="37" borderId="24" xfId="27" applyFont="1" applyFill="1" applyBorder="1"/>
    <xf numFmtId="44" fontId="1" fillId="37" borderId="25" xfId="27" applyFont="1" applyFill="1" applyBorder="1"/>
    <xf numFmtId="44" fontId="1" fillId="37" borderId="25" xfId="657" applyNumberFormat="1" applyFill="1" applyBorder="1"/>
    <xf numFmtId="44" fontId="1" fillId="37" borderId="27" xfId="27" applyFont="1" applyFill="1" applyBorder="1"/>
    <xf numFmtId="0" fontId="47" fillId="0" borderId="0" xfId="655" applyFont="1"/>
    <xf numFmtId="0" fontId="1" fillId="0" borderId="24" xfId="655" applyBorder="1" applyAlignment="1">
      <alignment horizontal="center" vertical="center"/>
    </xf>
    <xf numFmtId="0" fontId="40" fillId="0" borderId="25" xfId="655" applyFont="1" applyBorder="1"/>
    <xf numFmtId="0" fontId="40" fillId="0" borderId="26" xfId="655" applyFont="1" applyBorder="1"/>
    <xf numFmtId="44" fontId="1" fillId="0" borderId="24" xfId="27" applyFont="1" applyBorder="1" applyProtection="1"/>
    <xf numFmtId="44" fontId="1" fillId="0" borderId="25" xfId="27" applyFont="1" applyFill="1" applyBorder="1" applyProtection="1"/>
    <xf numFmtId="44" fontId="38" fillId="38" borderId="25" xfId="655" applyNumberFormat="1" applyFont="1" applyFill="1" applyBorder="1"/>
    <xf numFmtId="0" fontId="44" fillId="29" borderId="24" xfId="657" applyFont="1" applyFill="1" applyBorder="1" applyAlignment="1">
      <alignment horizontal="center" vertical="center"/>
    </xf>
    <xf numFmtId="0" fontId="38" fillId="29" borderId="25" xfId="657" applyFont="1" applyFill="1" applyBorder="1" applyAlignment="1">
      <alignment wrapText="1"/>
    </xf>
    <xf numFmtId="0" fontId="1" fillId="29" borderId="25" xfId="657" applyFill="1" applyBorder="1"/>
    <xf numFmtId="0" fontId="1" fillId="29" borderId="26" xfId="657" applyFill="1" applyBorder="1"/>
    <xf numFmtId="44" fontId="1" fillId="29" borderId="24" xfId="27" applyFont="1" applyFill="1" applyBorder="1"/>
    <xf numFmtId="44" fontId="1" fillId="29" borderId="25" xfId="27" applyFont="1" applyFill="1" applyBorder="1"/>
    <xf numFmtId="44" fontId="1" fillId="29" borderId="25" xfId="657" applyNumberFormat="1" applyFill="1" applyBorder="1"/>
    <xf numFmtId="44" fontId="1" fillId="29" borderId="27" xfId="27" applyFont="1" applyFill="1" applyBorder="1"/>
    <xf numFmtId="44" fontId="1" fillId="40" borderId="58" xfId="657" applyNumberFormat="1" applyFill="1" applyBorder="1" applyAlignment="1" applyProtection="1">
      <alignment horizontal="center"/>
      <protection locked="0"/>
    </xf>
    <xf numFmtId="44" fontId="41" fillId="38" borderId="25" xfId="657" applyNumberFormat="1" applyFont="1" applyFill="1" applyBorder="1"/>
    <xf numFmtId="0" fontId="1" fillId="0" borderId="41" xfId="657" applyBorder="1" applyAlignment="1">
      <alignment horizontal="center" vertical="center"/>
    </xf>
    <xf numFmtId="0" fontId="40" fillId="0" borderId="42" xfId="657" applyFont="1" applyBorder="1"/>
    <xf numFmtId="0" fontId="40" fillId="0" borderId="43" xfId="657" applyFont="1" applyBorder="1"/>
    <xf numFmtId="44" fontId="1" fillId="0" borderId="41" xfId="27" applyFont="1" applyBorder="1"/>
    <xf numFmtId="44" fontId="1" fillId="0" borderId="42" xfId="27" applyFont="1" applyBorder="1"/>
    <xf numFmtId="44" fontId="41" fillId="0" borderId="42" xfId="657" applyNumberFormat="1" applyFont="1" applyBorder="1"/>
    <xf numFmtId="0" fontId="44" fillId="0" borderId="34" xfId="657" applyFont="1" applyBorder="1" applyAlignment="1">
      <alignment horizontal="left"/>
    </xf>
    <xf numFmtId="0" fontId="44" fillId="0" borderId="35" xfId="657" applyFont="1" applyBorder="1" applyAlignment="1">
      <alignment horizontal="left"/>
    </xf>
    <xf numFmtId="44" fontId="45" fillId="0" borderId="36" xfId="657" applyNumberFormat="1" applyFont="1" applyBorder="1"/>
    <xf numFmtId="44" fontId="45" fillId="0" borderId="37" xfId="657" applyNumberFormat="1" applyFont="1" applyBorder="1"/>
    <xf numFmtId="0" fontId="1" fillId="26" borderId="39" xfId="657" applyFill="1" applyBorder="1" applyAlignment="1">
      <alignment horizontal="center" vertical="center"/>
    </xf>
    <xf numFmtId="0" fontId="38" fillId="26" borderId="40" xfId="657" applyFont="1" applyFill="1" applyBorder="1" applyAlignment="1">
      <alignment wrapText="1"/>
    </xf>
    <xf numFmtId="0" fontId="40" fillId="26" borderId="40" xfId="657" applyFont="1" applyFill="1" applyBorder="1"/>
    <xf numFmtId="0" fontId="40" fillId="26" borderId="45" xfId="657" applyFont="1" applyFill="1" applyBorder="1"/>
    <xf numFmtId="44" fontId="1" fillId="26" borderId="39" xfId="27" applyFont="1" applyFill="1" applyBorder="1"/>
    <xf numFmtId="44" fontId="1" fillId="26" borderId="40" xfId="27" applyFont="1" applyFill="1" applyBorder="1"/>
    <xf numFmtId="0" fontId="44" fillId="0" borderId="48" xfId="657" applyFont="1" applyBorder="1" applyAlignment="1">
      <alignment horizontal="center" vertical="center"/>
    </xf>
    <xf numFmtId="0" fontId="44" fillId="0" borderId="0" xfId="657" applyFont="1" applyAlignment="1">
      <alignment wrapText="1"/>
    </xf>
    <xf numFmtId="0" fontId="40" fillId="0" borderId="25" xfId="652" applyFont="1" applyBorder="1" applyAlignment="1">
      <alignment wrapText="1"/>
    </xf>
    <xf numFmtId="0" fontId="3" fillId="0" borderId="25" xfId="652" applyBorder="1"/>
    <xf numFmtId="0" fontId="3" fillId="0" borderId="26" xfId="652" applyBorder="1"/>
    <xf numFmtId="0" fontId="40" fillId="0" borderId="58" xfId="652" applyFont="1" applyBorder="1" applyAlignment="1">
      <alignment wrapText="1"/>
    </xf>
    <xf numFmtId="0" fontId="40" fillId="0" borderId="58" xfId="652" applyFont="1" applyBorder="1"/>
    <xf numFmtId="0" fontId="40" fillId="0" borderId="59" xfId="652" applyFont="1" applyBorder="1"/>
    <xf numFmtId="0" fontId="3" fillId="0" borderId="58" xfId="652" applyBorder="1"/>
    <xf numFmtId="0" fontId="3" fillId="0" borderId="59" xfId="652" applyBorder="1"/>
    <xf numFmtId="0" fontId="40" fillId="0" borderId="58" xfId="653" applyFont="1" applyBorder="1" applyAlignment="1">
      <alignment wrapText="1"/>
    </xf>
    <xf numFmtId="0" fontId="3" fillId="0" borderId="58" xfId="653" applyBorder="1"/>
    <xf numFmtId="0" fontId="3" fillId="0" borderId="59" xfId="653" applyBorder="1"/>
    <xf numFmtId="0" fontId="40" fillId="0" borderId="58" xfId="43" applyFont="1" applyBorder="1" applyAlignment="1">
      <alignment wrapText="1"/>
    </xf>
    <xf numFmtId="0" fontId="40" fillId="0" borderId="58" xfId="43" applyFont="1" applyBorder="1"/>
    <xf numFmtId="0" fontId="40" fillId="0" borderId="59" xfId="43" applyFont="1" applyBorder="1"/>
    <xf numFmtId="0" fontId="40" fillId="0" borderId="58" xfId="501" applyFont="1" applyBorder="1" applyAlignment="1">
      <alignment wrapText="1"/>
    </xf>
    <xf numFmtId="0" fontId="7" fillId="0" borderId="58" xfId="501" applyBorder="1"/>
    <xf numFmtId="0" fontId="5" fillId="0" borderId="59" xfId="501" applyFont="1" applyBorder="1"/>
    <xf numFmtId="0" fontId="37" fillId="0" borderId="58" xfId="43" applyBorder="1"/>
    <xf numFmtId="0" fontId="37" fillId="0" borderId="59" xfId="43" applyBorder="1"/>
    <xf numFmtId="0" fontId="38" fillId="0" borderId="58" xfId="43" applyFont="1" applyBorder="1" applyAlignment="1">
      <alignment wrapText="1"/>
    </xf>
    <xf numFmtId="0" fontId="6" fillId="0" borderId="59" xfId="501" applyFont="1" applyBorder="1"/>
    <xf numFmtId="0" fontId="40" fillId="0" borderId="58" xfId="650" applyFont="1" applyBorder="1"/>
    <xf numFmtId="0" fontId="4" fillId="0" borderId="58" xfId="650" applyBorder="1"/>
    <xf numFmtId="0" fontId="4" fillId="0" borderId="59" xfId="650" applyBorder="1"/>
    <xf numFmtId="0" fontId="40" fillId="0" borderId="25" xfId="43" applyFont="1" applyBorder="1" applyAlignment="1">
      <alignment wrapText="1"/>
    </xf>
    <xf numFmtId="0" fontId="40" fillId="0" borderId="25" xfId="657" applyFont="1" applyBorder="1" applyAlignment="1">
      <alignment wrapText="1"/>
    </xf>
    <xf numFmtId="0" fontId="40" fillId="0" borderId="25" xfId="654" applyFont="1" applyBorder="1" applyAlignment="1">
      <alignment wrapText="1"/>
    </xf>
    <xf numFmtId="0" fontId="40" fillId="0" borderId="25" xfId="654" applyFont="1" applyBorder="1"/>
    <xf numFmtId="0" fontId="40" fillId="0" borderId="26" xfId="654" applyFont="1" applyBorder="1"/>
    <xf numFmtId="0" fontId="40" fillId="0" borderId="25" xfId="656" applyFont="1" applyBorder="1" applyAlignment="1">
      <alignment wrapText="1"/>
    </xf>
    <xf numFmtId="0" fontId="40" fillId="0" borderId="25" xfId="656" applyFont="1" applyBorder="1"/>
    <xf numFmtId="0" fontId="40" fillId="0" borderId="26" xfId="656" applyFont="1" applyBorder="1"/>
    <xf numFmtId="0" fontId="37" fillId="0" borderId="25" xfId="43" applyBorder="1"/>
    <xf numFmtId="0" fontId="37" fillId="0" borderId="26" xfId="43" applyBorder="1"/>
    <xf numFmtId="0" fontId="40" fillId="0" borderId="58" xfId="657" applyFont="1" applyBorder="1" applyAlignment="1">
      <alignment wrapText="1"/>
    </xf>
    <xf numFmtId="0" fontId="1" fillId="0" borderId="58" xfId="657" applyBorder="1"/>
    <xf numFmtId="0" fontId="1" fillId="0" borderId="59" xfId="657" applyBorder="1"/>
    <xf numFmtId="0" fontId="40" fillId="0" borderId="58" xfId="654" applyFont="1" applyBorder="1" applyAlignment="1">
      <alignment wrapText="1"/>
    </xf>
    <xf numFmtId="0" fontId="1" fillId="0" borderId="58" xfId="654" applyBorder="1"/>
    <xf numFmtId="0" fontId="1" fillId="0" borderId="59" xfId="654" applyBorder="1"/>
    <xf numFmtId="0" fontId="1" fillId="0" borderId="25" xfId="657" applyBorder="1"/>
    <xf numFmtId="0" fontId="1" fillId="0" borderId="26" xfId="657" applyBorder="1"/>
    <xf numFmtId="0" fontId="40" fillId="0" borderId="25" xfId="655" applyFont="1" applyBorder="1" applyAlignment="1">
      <alignment wrapText="1"/>
    </xf>
    <xf numFmtId="0" fontId="38" fillId="27" borderId="25" xfId="657" applyFont="1" applyFill="1" applyBorder="1" applyAlignment="1">
      <alignment wrapText="1"/>
    </xf>
    <xf numFmtId="0" fontId="1" fillId="27" borderId="25" xfId="657" applyFill="1" applyBorder="1"/>
    <xf numFmtId="0" fontId="1" fillId="27" borderId="26" xfId="657" applyFill="1" applyBorder="1"/>
    <xf numFmtId="0" fontId="1" fillId="0" borderId="0" xfId="501" applyFont="1" applyAlignment="1">
      <alignment horizontal="left" vertical="top" wrapText="1"/>
    </xf>
    <xf numFmtId="0" fontId="7" fillId="0" borderId="0" xfId="501" applyAlignment="1">
      <alignment horizontal="left" vertical="top"/>
    </xf>
    <xf numFmtId="0" fontId="44" fillId="0" borderId="0" xfId="43" applyFont="1" applyAlignment="1">
      <alignment horizontal="left" wrapText="1" indent="1"/>
    </xf>
    <xf numFmtId="0" fontId="44" fillId="0" borderId="49" xfId="43" applyFont="1" applyBorder="1" applyAlignment="1">
      <alignment horizontal="left" indent="1"/>
    </xf>
    <xf numFmtId="0" fontId="8" fillId="0" borderId="0" xfId="43" applyFont="1" applyAlignment="1">
      <alignment horizontal="left" indent="1"/>
    </xf>
    <xf numFmtId="0" fontId="37" fillId="0" borderId="49" xfId="43" applyBorder="1" applyAlignment="1">
      <alignment horizontal="left" indent="1"/>
    </xf>
    <xf numFmtId="0" fontId="37" fillId="0" borderId="0" xfId="43" applyAlignment="1">
      <alignment horizontal="left" indent="1"/>
    </xf>
    <xf numFmtId="0" fontId="44" fillId="0" borderId="28" xfId="43" applyFont="1" applyBorder="1" applyAlignment="1">
      <alignment horizontal="left"/>
    </xf>
    <xf numFmtId="0" fontId="44" fillId="0" borderId="29" xfId="43" applyFont="1" applyBorder="1" applyAlignment="1">
      <alignment horizontal="left"/>
    </xf>
    <xf numFmtId="0" fontId="39" fillId="0" borderId="15" xfId="44" applyFont="1" applyBorder="1" applyAlignment="1">
      <alignment horizontal="center" vertical="center"/>
    </xf>
    <xf numFmtId="0" fontId="39" fillId="0" borderId="14" xfId="44" applyFont="1" applyBorder="1" applyAlignment="1">
      <alignment horizontal="center" vertical="center"/>
    </xf>
    <xf numFmtId="0" fontId="44" fillId="0" borderId="55" xfId="652" applyFont="1" applyBorder="1" applyAlignment="1">
      <alignment horizontal="left"/>
    </xf>
    <xf numFmtId="0" fontId="44" fillId="0" borderId="56" xfId="652" applyFont="1" applyBorder="1" applyAlignment="1">
      <alignment horizontal="left"/>
    </xf>
    <xf numFmtId="0" fontId="44" fillId="0" borderId="28" xfId="652" applyFont="1" applyBorder="1" applyAlignment="1">
      <alignment horizontal="left"/>
    </xf>
    <xf numFmtId="0" fontId="44" fillId="0" borderId="29" xfId="652" applyFont="1" applyBorder="1" applyAlignment="1">
      <alignment horizontal="left"/>
    </xf>
    <xf numFmtId="0" fontId="44" fillId="0" borderId="55" xfId="43" applyFont="1" applyBorder="1" applyAlignment="1">
      <alignment horizontal="left"/>
    </xf>
    <xf numFmtId="0" fontId="44" fillId="0" borderId="56" xfId="43" applyFont="1" applyBorder="1" applyAlignment="1">
      <alignment horizontal="left"/>
    </xf>
    <xf numFmtId="0" fontId="44" fillId="0" borderId="28" xfId="655" applyFont="1" applyBorder="1" applyAlignment="1">
      <alignment horizontal="left"/>
    </xf>
    <xf numFmtId="0" fontId="44" fillId="0" borderId="29" xfId="655" applyFont="1" applyBorder="1" applyAlignment="1">
      <alignment horizontal="left"/>
    </xf>
    <xf numFmtId="0" fontId="44" fillId="0" borderId="55" xfId="657" applyFont="1" applyBorder="1" applyAlignment="1">
      <alignment horizontal="left"/>
    </xf>
    <xf numFmtId="0" fontId="44" fillId="0" borderId="56" xfId="657" applyFont="1" applyBorder="1" applyAlignment="1">
      <alignment horizontal="left"/>
    </xf>
  </cellXfs>
  <cellStyles count="658">
    <cellStyle name=" 1" xfId="93" xr:uid="{00000000-0005-0000-0000-000000000000}"/>
    <cellStyle name="_04_OP_Hala N1_6WX01-05_vod.hosp._080130" xfId="94" xr:uid="{00000000-0005-0000-0000-000001000000}"/>
    <cellStyle name="_04_SA_LV_6NS01_vod hosp _FOT_var.pro KROSS" xfId="95" xr:uid="{00000000-0005-0000-0000-000002000000}"/>
    <cellStyle name="_04_STMO_NS01_SO01-SO04_rozpocet_090313" xfId="96" xr:uid="{00000000-0005-0000-0000-000003000000}"/>
    <cellStyle name="_05_AGC_Bar_SO0708_WX01-02_080328" xfId="97" xr:uid="{00000000-0005-0000-0000-000004000000}"/>
    <cellStyle name="_05_ALU_6IK01_FOT_komunikace_071219" xfId="98" xr:uid="{00000000-0005-0000-0000-000005000000}"/>
    <cellStyle name="_05_ALU_6IU01_FOT_HTU_071219" xfId="99" xr:uid="{00000000-0005-0000-0000-000006000000}"/>
    <cellStyle name="_05_ALU_6SX01_FOT_výr monoblok_071218" xfId="100" xr:uid="{00000000-0005-0000-0000-000007000000}"/>
    <cellStyle name="_05_ALU_6SX02_FOT_071115_EN" xfId="101" xr:uid="{00000000-0005-0000-0000-000008000000}"/>
    <cellStyle name="_05_ALU_6WX01-05_FOT_WM_071127" xfId="102" xr:uid="{00000000-0005-0000-0000-000009000000}"/>
    <cellStyle name="_05_ALU_EW01_ext_22kV_071102" xfId="103" xr:uid="{00000000-0005-0000-0000-00000A000000}"/>
    <cellStyle name="_05_GVB_EW_01_TP7_061207" xfId="104" xr:uid="{00000000-0005-0000-0000-00000B000000}"/>
    <cellStyle name="_05_GVB_EW_01_TP7_061207_04_M13_SHZ_6ZX_SOUPIS VÝKONU_090514" xfId="105" xr:uid="{00000000-0005-0000-0000-00000C000000}"/>
    <cellStyle name="_05_GVB_EY_EV_01_TP7_061201" xfId="106" xr:uid="{00000000-0005-0000-0000-00000D000000}"/>
    <cellStyle name="_05_GVB_EY_EV_01_TP7_061201_04_M13_SHZ_6ZX_SOUPIS VÝKONU_090514" xfId="107" xr:uid="{00000000-0005-0000-0000-00000E000000}"/>
    <cellStyle name="_06_AGC_Bar_WX0102_BQ_oceneni_wat manag _080206" xfId="108" xr:uid="{00000000-0005-0000-0000-00000F000000}"/>
    <cellStyle name="_06_GCZ_BQ_SO_1145" xfId="109" xr:uid="{00000000-0005-0000-0000-000010000000}"/>
    <cellStyle name="_06_GCZ_BQ_SO_1241_Hruba" xfId="110" xr:uid="{00000000-0005-0000-0000-000011000000}"/>
    <cellStyle name="_06_GCZ_BQ_SO_1242+1710_Hruba" xfId="111" xr:uid="{00000000-0005-0000-0000-000012000000}"/>
    <cellStyle name="_06_GCZ_BQ_SO_1510_Hruba" xfId="112" xr:uid="{00000000-0005-0000-0000-000013000000}"/>
    <cellStyle name="_06_GCZ_BQ_SO_1810_Hruba" xfId="113" xr:uid="{00000000-0005-0000-0000-000014000000}"/>
    <cellStyle name="_06_GCZ_BQ_SO_WX_061120" xfId="114" xr:uid="{00000000-0005-0000-0000-000015000000}"/>
    <cellStyle name="_06_GCZ_BQ_SO_WX_061207oceneni" xfId="115" xr:uid="{00000000-0005-0000-0000-000016000000}"/>
    <cellStyle name="_06_GVB_TP7_NS07_070105_oceneni" xfId="116" xr:uid="{00000000-0005-0000-0000-000017000000}"/>
    <cellStyle name="_414" xfId="1" xr:uid="{00000000-0005-0000-0000-000018000000}"/>
    <cellStyle name="_415" xfId="2" xr:uid="{00000000-0005-0000-0000-000019000000}"/>
    <cellStyle name="_5385_2_IPB_WX_SO 16-19_FOT_070716" xfId="117" xr:uid="{00000000-0005-0000-0000-00001A000000}"/>
    <cellStyle name="_5385_2_IPB_WX_SO 16-19_FOT_070716_04_M13_SHZ_6ZX_SOUPIS VÝKONU_090514" xfId="118" xr:uid="{00000000-0005-0000-0000-00001B000000}"/>
    <cellStyle name="_5411_OP_Infrastruktura_VZOR_080123" xfId="119" xr:uid="{00000000-0005-0000-0000-00001C000000}"/>
    <cellStyle name="_5463_04_NUC_XX01_FOT_200_Hala17_070405" xfId="120" xr:uid="{00000000-0005-0000-0000-00001D000000}"/>
    <cellStyle name="_5463_04_NUC_XX01_FOT_200_Hala17_070405_04_M13_SHZ_6ZX_SOUPIS VÝKONU_090514" xfId="121" xr:uid="{00000000-0005-0000-0000-00001E000000}"/>
    <cellStyle name="_5506_komunikace_VV_070723" xfId="122" xr:uid="{00000000-0005-0000-0000-00001F000000}"/>
    <cellStyle name="_5559_PP_NS_vzor_070913" xfId="123" xr:uid="{00000000-0005-0000-0000-000020000000}"/>
    <cellStyle name="_5559_PP_NS_vzor_070913_04_M13_SHZ_6ZX_SOUPIS VÝKONU_090514" xfId="124" xr:uid="{00000000-0005-0000-0000-000021000000}"/>
    <cellStyle name="_5610_05_AGC_Bar_XXXX_FOT_080326" xfId="125" xr:uid="{00000000-0005-0000-0000-000022000000}"/>
    <cellStyle name="_5610_06_AGC_Bar_XXXX_FOT_000_vzor_080103" xfId="126" xr:uid="{00000000-0005-0000-0000-000023000000}"/>
    <cellStyle name="_5674 HANWHA CSSV" xfId="127" xr:uid="{00000000-0005-0000-0000-000024000000}"/>
    <cellStyle name="_5674_HANWHA_kan.splaskova_080619" xfId="128" xr:uid="{00000000-0005-0000-0000-000025000000}"/>
    <cellStyle name="_5674_HANWHA_odvodn.ploch_080609" xfId="129" xr:uid="{00000000-0005-0000-0000-000026000000}"/>
    <cellStyle name="_5674_HANWHA_vod.pozarni_FOT_0800609" xfId="130" xr:uid="{00000000-0005-0000-0000-000027000000}"/>
    <cellStyle name="_5983_HZS_ŠABLONA" xfId="131" xr:uid="{00000000-0005-0000-0000-000028000000}"/>
    <cellStyle name="_6VX01" xfId="132" xr:uid="{00000000-0005-0000-0000-000029000000}"/>
    <cellStyle name="_ASEC_Koleje_PPVVUTSLP_zmena_22_3_2004" xfId="133" xr:uid="{00000000-0005-0000-0000-00002A000000}"/>
    <cellStyle name="_ASEC_Nabidka_SK_zmena_22_3_2004" xfId="134" xr:uid="{00000000-0005-0000-0000-00002B000000}"/>
    <cellStyle name="_BOQ_KE 001" xfId="135" xr:uid="{00000000-0005-0000-0000-00002C000000}"/>
    <cellStyle name="_BOQ_KE 001-2004.12.14" xfId="136" xr:uid="{00000000-0005-0000-0000-00002D000000}"/>
    <cellStyle name="_BVG TP 7_Complete_061204" xfId="137" xr:uid="{00000000-0005-0000-0000-00002E000000}"/>
    <cellStyle name="_BVG TP 7_Complete_061204_04_M13_SHZ_6ZX_SOUPIS VÝKONU_090514" xfId="138" xr:uid="{00000000-0005-0000-0000-00002F000000}"/>
    <cellStyle name="_C_SO231" xfId="139" xr:uid="{00000000-0005-0000-0000-000030000000}"/>
    <cellStyle name="_C_SO720" xfId="140" xr:uid="{00000000-0005-0000-0000-000031000000}"/>
    <cellStyle name="_C_SO720B" xfId="141" xr:uid="{00000000-0005-0000-0000-000032000000}"/>
    <cellStyle name="_C_SO720C" xfId="142" xr:uid="{00000000-0005-0000-0000-000033000000}"/>
    <cellStyle name="_cina_rozp" xfId="143" xr:uid="{00000000-0005-0000-0000-000034000000}"/>
    <cellStyle name="_Direct Cost BOQ_KE 04.12.151" xfId="144" xr:uid="{00000000-0005-0000-0000-000035000000}"/>
    <cellStyle name="_Direct Cost BOQ_KE 04.12.151_EPS" xfId="145" xr:uid="{00000000-0005-0000-0000-000036000000}"/>
    <cellStyle name="_Direct Cost BOQ_KE 04.12.151_Rozvod televizního signálu" xfId="146" xr:uid="{00000000-0005-0000-0000-000037000000}"/>
    <cellStyle name="_F6_BS_SO 01+04_6SX01" xfId="147" xr:uid="{00000000-0005-0000-0000-000038000000}"/>
    <cellStyle name="_FOXCONN - FoT - SO16.3_060523" xfId="148" xr:uid="{00000000-0005-0000-0000-000039000000}"/>
    <cellStyle name="_FOXCONN - FoT - SO16.3_060627" xfId="149" xr:uid="{00000000-0005-0000-0000-00003A000000}"/>
    <cellStyle name="_GVB_ TP 7_6-NS07_061206 zm oc" xfId="150" xr:uid="{00000000-0005-0000-0000-00003B000000}"/>
    <cellStyle name="_GVB_ TP 7_6-NS07_061206 zm oc_04_M13_SHZ_6ZX_SOUPIS VÝKONU_090514" xfId="151" xr:uid="{00000000-0005-0000-0000-00003C000000}"/>
    <cellStyle name="_GVB_ TP 7_6-NS07_061207 zm" xfId="152" xr:uid="{00000000-0005-0000-0000-00003D000000}"/>
    <cellStyle name="_GVB_ TP 7_6-NS07_061207 zm_04_M13_SHZ_6ZX_SOUPIS VÝKONU_090514" xfId="153" xr:uid="{00000000-0005-0000-0000-00003E000000}"/>
    <cellStyle name="_GVB_ TP7_6IK01A_BQ_SO1141_070104" xfId="154" xr:uid="{00000000-0005-0000-0000-00003F000000}"/>
    <cellStyle name="_GVB_ TP7_6IK01A_BQ_SO1141_070104_04_M13_SHZ_6ZX_SOUPIS VÝKONU_090514" xfId="155" xr:uid="{00000000-0005-0000-0000-000040000000}"/>
    <cellStyle name="_GVB_ TP7_NS07_rev 2_070205_ BQ" xfId="156" xr:uid="{00000000-0005-0000-0000-000041000000}"/>
    <cellStyle name="_GVB_ TP7_NS07_rev 2_070205_ BQ_04_M13_SHZ_6ZX_SOUPIS VÝKONU_090514" xfId="157" xr:uid="{00000000-0005-0000-0000-000042000000}"/>
    <cellStyle name="_GVB_ TP7_NS07_rev.1_070111ocenění" xfId="158" xr:uid="{00000000-0005-0000-0000-000043000000}"/>
    <cellStyle name="_GVB_ TP7_NS07_rev.1_070111ocenění_04_M13_SHZ_6ZX_SOUPIS VÝKONU_090514" xfId="159" xr:uid="{00000000-0005-0000-0000-000044000000}"/>
    <cellStyle name="_GVB_ TP7_NS07_rev.1_070116ocenění" xfId="160" xr:uid="{00000000-0005-0000-0000-000045000000}"/>
    <cellStyle name="_GVB_ TP7_NS07_rev.1_070116ocenění_04_M13_SHZ_6ZX_SOUPIS VÝKONU_090514" xfId="161" xr:uid="{00000000-0005-0000-0000-000046000000}"/>
    <cellStyle name="_GVB_TP7_F5_Water Treat.070223_" xfId="162" xr:uid="{00000000-0005-0000-0000-000047000000}"/>
    <cellStyle name="_GVB_TP7_F5_Water Treat.070223__04_M13_SHZ_6ZX_SOUPIS VÝKONU_090514" xfId="163" xr:uid="{00000000-0005-0000-0000-000048000000}"/>
    <cellStyle name="_GVB_TP7_F5_Water Treat.070731_" xfId="164" xr:uid="{00000000-0005-0000-0000-000049000000}"/>
    <cellStyle name="_GVB_TP7_F5_Water Treat.070731__04_M13_SHZ_6ZX_SOUPIS VÝKONU_090514" xfId="165" xr:uid="{00000000-0005-0000-0000-00004A000000}"/>
    <cellStyle name="_GVP_TP 7_stoka DA3_070130 - mp" xfId="166" xr:uid="{00000000-0005-0000-0000-00004B000000}"/>
    <cellStyle name="_H18_SO 11_ rain water drainage_071018" xfId="167" xr:uid="{00000000-0005-0000-0000-00004C000000}"/>
    <cellStyle name="_IO 03.1_ kanalizace splašková_100209" xfId="168" xr:uid="{00000000-0005-0000-0000-00004D000000}"/>
    <cellStyle name="_IO 03.4 Vodovod pitný_100209" xfId="169" xr:uid="{00000000-0005-0000-0000-00004E000000}"/>
    <cellStyle name="_Nase_nabidka_O6R" xfId="170" xr:uid="{00000000-0005-0000-0000-00004F000000}"/>
    <cellStyle name="_ob" xfId="171" xr:uid="{00000000-0005-0000-0000-000050000000}"/>
    <cellStyle name="_odhad cen_GVB_ TP 7_6-NS07_061207 zm" xfId="172" xr:uid="{00000000-0005-0000-0000-000051000000}"/>
    <cellStyle name="_odhad cen_GVB_ TP 7_6-NS07_061207 zm_04_M13_SHZ_6ZX_SOUPIS VÝKONU_090514" xfId="173" xr:uid="{00000000-0005-0000-0000-000052000000}"/>
    <cellStyle name="_PC03_08_vykaz vymer1" xfId="174" xr:uid="{00000000-0005-0000-0000-000053000000}"/>
    <cellStyle name="_propočet kubatur čerpací stanice - šachty" xfId="175" xr:uid="{00000000-0005-0000-0000-000054000000}"/>
    <cellStyle name="_propočet kubatur šachty" xfId="176" xr:uid="{00000000-0005-0000-0000-000055000000}"/>
    <cellStyle name="_sablony WX_070424_cz_en" xfId="177" xr:uid="{00000000-0005-0000-0000-000056000000}"/>
    <cellStyle name="_sablony WX_080414_cz_en" xfId="178" xr:uid="{00000000-0005-0000-0000-000057000000}"/>
    <cellStyle name="_SLP_B_elektro_vykaz" xfId="179" xr:uid="{00000000-0005-0000-0000-000058000000}"/>
    <cellStyle name="_SLP_C_elektro_vykaz" xfId="180" xr:uid="{00000000-0005-0000-0000-000059000000}"/>
    <cellStyle name="_SLP_Venkovni_rozvody_uprava " xfId="181" xr:uid="{00000000-0005-0000-0000-00005A000000}"/>
    <cellStyle name="_SO 03_ Hala N1_kan.dest" xfId="182" xr:uid="{00000000-0005-0000-0000-00005B000000}"/>
    <cellStyle name="_SO 03_kanalizacni pripojky_090223" xfId="183" xr:uid="{00000000-0005-0000-0000-00005C000000}"/>
    <cellStyle name="_SO 03_retenční nádrž" xfId="184" xr:uid="{00000000-0005-0000-0000-00005D000000}"/>
    <cellStyle name="_SO 03_Vytlak SV_090331" xfId="185" xr:uid="{00000000-0005-0000-0000-00005E000000}"/>
    <cellStyle name="_SO 05_F6_rain wat drain.060531" xfId="186" xr:uid="{00000000-0005-0000-0000-00005F000000}"/>
    <cellStyle name="_SO 05_F6_rain wat drain.060531_04_M13_SHZ_6ZX_SOUPIS VÝKONU_090514" xfId="187" xr:uid="{00000000-0005-0000-0000-000060000000}"/>
    <cellStyle name="_SO 10.1 Vodovod pitný_071123" xfId="188" xr:uid="{00000000-0005-0000-0000-000061000000}"/>
    <cellStyle name="_SO 10.2_požární vodovod_071122" xfId="189" xr:uid="{00000000-0005-0000-0000-000062000000}"/>
    <cellStyle name="_SO 10.3_kanalizace splašková_071123" xfId="190" xr:uid="{00000000-0005-0000-0000-000063000000}"/>
    <cellStyle name="_SO 10.4_ rain water drainage_071108" xfId="191" xr:uid="{00000000-0005-0000-0000-000064000000}"/>
    <cellStyle name="_SO 10.4_ rain water drainage_071123" xfId="192" xr:uid="{00000000-0005-0000-0000-000065000000}"/>
    <cellStyle name="_SO 102_Prelozka nahonu ricni vody" xfId="193" xr:uid="{00000000-0005-0000-0000-000066000000}"/>
    <cellStyle name="_SO 107_ Uprava destove kanalizace" xfId="194" xr:uid="{00000000-0005-0000-0000-000067000000}"/>
    <cellStyle name="_SO 11_ rain water drainage_070424" xfId="195" xr:uid="{00000000-0005-0000-0000-000068000000}"/>
    <cellStyle name="_SO 11_ rain water drainage_080211" xfId="196" xr:uid="{00000000-0005-0000-0000-000069000000}"/>
    <cellStyle name="_SO 14 vodovod pitný_080212" xfId="197" xr:uid="{00000000-0005-0000-0000-00006A000000}"/>
    <cellStyle name="_SO 15_fire water pipeline_070413" xfId="198" xr:uid="{00000000-0005-0000-0000-00006B000000}"/>
    <cellStyle name="_SO 15_Vodovod pitny_081013" xfId="199" xr:uid="{00000000-0005-0000-0000-00006C000000}"/>
    <cellStyle name="_SO 16_6VX01_vzduchotechnika" xfId="200" xr:uid="{00000000-0005-0000-0000-00006D000000}"/>
    <cellStyle name="_SO 17_ přípojka splašk.kanalizace" xfId="201" xr:uid="{00000000-0005-0000-0000-00006E000000}"/>
    <cellStyle name="_SO 17_kanalizace splašková_080929" xfId="202" xr:uid="{00000000-0005-0000-0000-00006F000000}"/>
    <cellStyle name="_SO 18_ příp. dešť.kan._zmeny 070820" xfId="203" xr:uid="{00000000-0005-0000-0000-000070000000}"/>
    <cellStyle name="_SO 18_ přípojka dešť.kanalizace" xfId="204" xr:uid="{00000000-0005-0000-0000-000071000000}"/>
    <cellStyle name="_SO 20 Rozvod pitné vody v areálu" xfId="205" xr:uid="{00000000-0005-0000-0000-000072000000}"/>
    <cellStyle name="_SO 21_kanalizace splašková_070807" xfId="206" xr:uid="{00000000-0005-0000-0000-000073000000}"/>
    <cellStyle name="_SO 22_ kanalizace destova v arealu" xfId="207" xr:uid="{00000000-0005-0000-0000-000074000000}"/>
    <cellStyle name="_SO 22_ kanalizace destova v arealu_04_M13_SHZ_6ZX_SOUPIS VÝKONU_090514" xfId="208" xr:uid="{00000000-0005-0000-0000-000075000000}"/>
    <cellStyle name="_SO 23 retencni nadrž" xfId="209" xr:uid="{00000000-0005-0000-0000-000076000000}"/>
    <cellStyle name="_SO 363_fire water supply_rev.1_070116" xfId="210" xr:uid="{00000000-0005-0000-0000-000077000000}"/>
    <cellStyle name="_SO 399.1,2_sewerage" xfId="211" xr:uid="{00000000-0005-0000-0000-000078000000}"/>
    <cellStyle name="_SO 399.1,2_sewerage_F5_070221" xfId="212" xr:uid="{00000000-0005-0000-0000-000079000000}"/>
    <cellStyle name="_SO 399.1,2_sewerage_F5_zmeny k 070730" xfId="213" xr:uid="{00000000-0005-0000-0000-00007A000000}"/>
    <cellStyle name="_SO 399.1,2_sewerage_rev.1_070108" xfId="214" xr:uid="{00000000-0005-0000-0000-00007B000000}"/>
    <cellStyle name="_SO 399.3 Roads of drainage_rev.1_070111" xfId="215" xr:uid="{00000000-0005-0000-0000-00007C000000}"/>
    <cellStyle name="_SO 399.3 Roads of drainage_zmeny k_070731" xfId="216" xr:uid="{00000000-0005-0000-0000-00007D000000}"/>
    <cellStyle name="_SO_1124_Retention pond_zmena_B_ 070202" xfId="217" xr:uid="{00000000-0005-0000-0000-00007E000000}"/>
    <cellStyle name="_SO710_R" xfId="218" xr:uid="{00000000-0005-0000-0000-00007F000000}"/>
    <cellStyle name="_SO720_VV_A" xfId="219" xr:uid="{00000000-0005-0000-0000-000080000000}"/>
    <cellStyle name="_TI_SO 01_060301_cz_en" xfId="220" xr:uid="{00000000-0005-0000-0000-000081000000}"/>
    <cellStyle name="_TI_SO 01_060301_cz_en_04_M13_SHZ_6ZX_SOUPIS VÝKONU_090514" xfId="221" xr:uid="{00000000-0005-0000-0000-000082000000}"/>
    <cellStyle name="_Vatech_Palladium_SLP" xfId="222" xr:uid="{00000000-0005-0000-0000-000083000000}"/>
    <cellStyle name="_VATECH_SLP_Nák_centr_Prostejov" xfId="223" xr:uid="{00000000-0005-0000-0000-000084000000}"/>
    <cellStyle name="_ZF130A1Q01" xfId="224" xr:uid="{00000000-0005-0000-0000-000085000000}"/>
    <cellStyle name="_ZF130V0Q01" xfId="225" xr:uid="{00000000-0005-0000-0000-000086000000}"/>
    <cellStyle name="20 % – Zvýraznění1 2" xfId="3" xr:uid="{00000000-0005-0000-0000-000087000000}"/>
    <cellStyle name="20 % – Zvýraznění2 2" xfId="4" xr:uid="{00000000-0005-0000-0000-000088000000}"/>
    <cellStyle name="20 % – Zvýraznění3 2" xfId="5" xr:uid="{00000000-0005-0000-0000-000089000000}"/>
    <cellStyle name="20 % – Zvýraznění4 2" xfId="6" xr:uid="{00000000-0005-0000-0000-00008A000000}"/>
    <cellStyle name="20 % – Zvýraznění5 2" xfId="7" xr:uid="{00000000-0005-0000-0000-00008B000000}"/>
    <cellStyle name="20 % – Zvýraznění6 2" xfId="8" xr:uid="{00000000-0005-0000-0000-00008C000000}"/>
    <cellStyle name="40 % – Zvýraznění1 2" xfId="9" xr:uid="{00000000-0005-0000-0000-00008D000000}"/>
    <cellStyle name="40 % – Zvýraznění2 2" xfId="10" xr:uid="{00000000-0005-0000-0000-00008E000000}"/>
    <cellStyle name="40 % – Zvýraznění3 2" xfId="11" xr:uid="{00000000-0005-0000-0000-00008F000000}"/>
    <cellStyle name="40 % – Zvýraznění4 2" xfId="12" xr:uid="{00000000-0005-0000-0000-000090000000}"/>
    <cellStyle name="40 % – Zvýraznění5 2" xfId="13" xr:uid="{00000000-0005-0000-0000-000091000000}"/>
    <cellStyle name="40 % – Zvýraznění6 2" xfId="14" xr:uid="{00000000-0005-0000-0000-000092000000}"/>
    <cellStyle name="60 % – Zvýraznění1 2" xfId="15" xr:uid="{00000000-0005-0000-0000-000093000000}"/>
    <cellStyle name="60 % – Zvýraznění2 2" xfId="16" xr:uid="{00000000-0005-0000-0000-000094000000}"/>
    <cellStyle name="60 % – Zvýraznění3 2" xfId="17" xr:uid="{00000000-0005-0000-0000-000095000000}"/>
    <cellStyle name="60 % – Zvýraznění4 2" xfId="18" xr:uid="{00000000-0005-0000-0000-000096000000}"/>
    <cellStyle name="60 % – Zvýraznění5 2" xfId="19" xr:uid="{00000000-0005-0000-0000-000097000000}"/>
    <cellStyle name="60 % – Zvýraznění6 2" xfId="20" xr:uid="{00000000-0005-0000-0000-000098000000}"/>
    <cellStyle name="args.style" xfId="226" xr:uid="{00000000-0005-0000-0000-000099000000}"/>
    <cellStyle name="bezčárky_" xfId="227" xr:uid="{00000000-0005-0000-0000-00009A000000}"/>
    <cellStyle name="blokcen" xfId="228" xr:uid="{00000000-0005-0000-0000-00009B000000}"/>
    <cellStyle name="Calc Currency (0)" xfId="229" xr:uid="{00000000-0005-0000-0000-00009C000000}"/>
    <cellStyle name="Calc Currency (2)" xfId="230" xr:uid="{00000000-0005-0000-0000-00009D000000}"/>
    <cellStyle name="Calc Percent (0)" xfId="231" xr:uid="{00000000-0005-0000-0000-00009E000000}"/>
    <cellStyle name="Calc Percent (1)" xfId="232" xr:uid="{00000000-0005-0000-0000-00009F000000}"/>
    <cellStyle name="Calc Percent (2)" xfId="233" xr:uid="{00000000-0005-0000-0000-0000A0000000}"/>
    <cellStyle name="Calc Units (0)" xfId="234" xr:uid="{00000000-0005-0000-0000-0000A1000000}"/>
    <cellStyle name="Calc Units (1)" xfId="235" xr:uid="{00000000-0005-0000-0000-0000A2000000}"/>
    <cellStyle name="Calc Units (2)" xfId="236" xr:uid="{00000000-0005-0000-0000-0000A3000000}"/>
    <cellStyle name="Celkem" xfId="21" builtinId="25" customBuiltin="1"/>
    <cellStyle name="Celkem 2" xfId="22" xr:uid="{00000000-0005-0000-0000-0000A5000000}"/>
    <cellStyle name="Celkem 2 2" xfId="532" xr:uid="{A384F3B9-413D-453E-867D-4C5955EE1B59}"/>
    <cellStyle name="Celkem 2 3" xfId="514" xr:uid="{7A3D5046-5355-40BD-B205-1B5061690C64}"/>
    <cellStyle name="Celkem 2 4" xfId="526" xr:uid="{682FB436-D4A8-40A4-AB06-1F4BB31D1319}"/>
    <cellStyle name="Celkem 2 5" xfId="646" xr:uid="{C3DA88B9-990C-4C79-9613-F607EF2774A1}"/>
    <cellStyle name="Celkem 2 6" xfId="545" xr:uid="{253F3833-47BE-49BE-A249-F553122E51D1}"/>
    <cellStyle name="Celkem 3" xfId="533" xr:uid="{4318462E-06E4-471B-8755-49ECDE59A420}"/>
    <cellStyle name="Celkem 4" xfId="640" xr:uid="{81CA2BD0-E925-4E26-AD77-AE034B14BF6F}"/>
    <cellStyle name="Celkem 5" xfId="645" xr:uid="{E2DB6454-7FEE-47A1-8D0C-384F78F312E3}"/>
    <cellStyle name="Celkem 6" xfId="498" xr:uid="{43869C11-7667-49D7-9895-F139784EBFDC}"/>
    <cellStyle name="Celkem 7" xfId="535" xr:uid="{3D7FD2F9-20FD-4139-A44B-ED8F6F326F66}"/>
    <cellStyle name="cena" xfId="237" xr:uid="{00000000-0005-0000-0000-0000A6000000}"/>
    <cellStyle name="cena celkem" xfId="238" xr:uid="{00000000-0005-0000-0000-0000A7000000}"/>
    <cellStyle name="cena součet" xfId="239" xr:uid="{00000000-0005-0000-0000-0000A8000000}"/>
    <cellStyle name="cena součet 2" xfId="543" xr:uid="{AB2C98F1-28C5-46D2-976B-0AD40943C3B3}"/>
    <cellStyle name="cena součet 3" xfId="553" xr:uid="{AD734D2B-D09D-4B71-B910-9CD694545387}"/>
    <cellStyle name="cena součet 4" xfId="541" xr:uid="{94529E15-3915-42D9-8025-7CBD541C4B80}"/>
    <cellStyle name="cena součet 5" xfId="636" xr:uid="{90894C96-468B-474C-9969-149438E1C287}"/>
    <cellStyle name="cena_EPS" xfId="240" xr:uid="{00000000-0005-0000-0000-0000A9000000}"/>
    <cellStyle name="Comma [0]_!!!GO" xfId="443" xr:uid="{00000000-0005-0000-0000-0000AA000000}"/>
    <cellStyle name="Comma [00]" xfId="241" xr:uid="{00000000-0005-0000-0000-0000AB000000}"/>
    <cellStyle name="Comma_!!!GO" xfId="444" xr:uid="{00000000-0005-0000-0000-0000AC000000}"/>
    <cellStyle name="Copied" xfId="242" xr:uid="{00000000-0005-0000-0000-0000AD000000}"/>
    <cellStyle name="COST1" xfId="243" xr:uid="{00000000-0005-0000-0000-0000AE000000}"/>
    <cellStyle name="Currency [0]_!!!GO" xfId="445" xr:uid="{00000000-0005-0000-0000-0000AF000000}"/>
    <cellStyle name="Currency [00]" xfId="244" xr:uid="{00000000-0005-0000-0000-0000B0000000}"/>
    <cellStyle name="Currency_!!!GO" xfId="446" xr:uid="{00000000-0005-0000-0000-0000B1000000}"/>
    <cellStyle name="Čárka 2" xfId="492" xr:uid="{8353E02F-0827-46C7-A4DF-8E6903455E55}"/>
    <cellStyle name="čárky [0]_02Person IBKS 2005 00" xfId="245" xr:uid="{00000000-0005-0000-0000-0000B2000000}"/>
    <cellStyle name="Čiarka 2" xfId="246" xr:uid="{00000000-0005-0000-0000-0000B3000000}"/>
    <cellStyle name="Čiarka 2 2" xfId="547" xr:uid="{1972644F-60D0-4A36-905A-E5B355E6EA8F}"/>
    <cellStyle name="číslo" xfId="247" xr:uid="{00000000-0005-0000-0000-0000B4000000}"/>
    <cellStyle name="číslo.00_" xfId="248" xr:uid="{00000000-0005-0000-0000-0000B5000000}"/>
    <cellStyle name="Date Short" xfId="249" xr:uid="{00000000-0005-0000-0000-0000B6000000}"/>
    <cellStyle name="definity" xfId="250" xr:uid="{00000000-0005-0000-0000-0000B7000000}"/>
    <cellStyle name="Dolní index" xfId="251" xr:uid="{00000000-0005-0000-0000-0000B8000000}"/>
    <cellStyle name="Enter Currency (0)" xfId="252" xr:uid="{00000000-0005-0000-0000-0000B9000000}"/>
    <cellStyle name="Enter Currency (2)" xfId="253" xr:uid="{00000000-0005-0000-0000-0000BA000000}"/>
    <cellStyle name="Enter Units (0)" xfId="254" xr:uid="{00000000-0005-0000-0000-0000BB000000}"/>
    <cellStyle name="Enter Units (1)" xfId="255" xr:uid="{00000000-0005-0000-0000-0000BC000000}"/>
    <cellStyle name="Enter Units (2)" xfId="256" xr:uid="{00000000-0005-0000-0000-0000BD000000}"/>
    <cellStyle name="Entered" xfId="257" xr:uid="{00000000-0005-0000-0000-0000BE000000}"/>
    <cellStyle name="Euro" xfId="258" xr:uid="{00000000-0005-0000-0000-0000BF000000}"/>
    <cellStyle name="Excel Built-in Normal" xfId="259" xr:uid="{00000000-0005-0000-0000-0000C0000000}"/>
    <cellStyle name="fnRegressQ" xfId="260" xr:uid="{00000000-0005-0000-0000-0000C1000000}"/>
    <cellStyle name="fnRegressQ 2" xfId="261" xr:uid="{00000000-0005-0000-0000-0000C2000000}"/>
    <cellStyle name="Grey" xfId="262" xr:uid="{00000000-0005-0000-0000-0000C3000000}"/>
    <cellStyle name="Header1" xfId="263" xr:uid="{00000000-0005-0000-0000-0000C4000000}"/>
    <cellStyle name="Header2" xfId="264" xr:uid="{00000000-0005-0000-0000-0000C5000000}"/>
    <cellStyle name="Header2 2" xfId="610" xr:uid="{08569D7D-B516-4F99-86D4-E7AAB4D60773}"/>
    <cellStyle name="Header2 3" xfId="494" xr:uid="{05335936-A5E9-4CEB-B01C-B75AD23BA3F2}"/>
    <cellStyle name="Header2 4" xfId="527" xr:uid="{6926EEFB-2252-43D5-9D80-D600AB48897A}"/>
    <cellStyle name="Header2 5" xfId="512" xr:uid="{9DF04C35-DA66-45A0-8AA4-B5FA188A58F2}"/>
    <cellStyle name="Header2 6" xfId="635" xr:uid="{D042EE7A-C876-4223-8277-493313276D39}"/>
    <cellStyle name="Horní index" xfId="265" xr:uid="{00000000-0005-0000-0000-0000C6000000}"/>
    <cellStyle name="Hyperlink" xfId="266" xr:uid="{00000000-0005-0000-0000-0000C7000000}"/>
    <cellStyle name="Hypertextové prepojenie 2" xfId="267" xr:uid="{00000000-0005-0000-0000-0000C8000000}"/>
    <cellStyle name="Hypertextový odkaz 2" xfId="23" xr:uid="{00000000-0005-0000-0000-0000C9000000}"/>
    <cellStyle name="Chybně 2" xfId="24" xr:uid="{00000000-0005-0000-0000-0000CA000000}"/>
    <cellStyle name="Input [yellow]" xfId="268" xr:uid="{00000000-0005-0000-0000-0000CB000000}"/>
    <cellStyle name="Input [yellow] 2" xfId="617" xr:uid="{0FBE52E1-AFA4-43BF-9BAD-D9443A1D6A3A}"/>
    <cellStyle name="Input [yellow] 3" xfId="554" xr:uid="{657A64C2-314B-410B-AB66-B7FD7DC14EB3}"/>
    <cellStyle name="Input [yellow] 4" xfId="540" xr:uid="{6BC99B8E-7D92-4C19-B3A6-54D31C5EEB8B}"/>
    <cellStyle name="Input [yellow] 5" xfId="634" xr:uid="{DD5ACDC3-E181-411E-8217-1205BE84391D}"/>
    <cellStyle name="Input [yellow] 6" xfId="638" xr:uid="{F0404B07-4B94-405B-9F62-DC647138C450}"/>
    <cellStyle name="Input Cells" xfId="269" xr:uid="{00000000-0005-0000-0000-0000CC000000}"/>
    <cellStyle name="kolonky" xfId="270" xr:uid="{00000000-0005-0000-0000-0000CD000000}"/>
    <cellStyle name="Kontrolní buňka" xfId="25" builtinId="23" customBuiltin="1"/>
    <cellStyle name="Kontrolní buňka 2" xfId="26" xr:uid="{00000000-0005-0000-0000-0000CF000000}"/>
    <cellStyle name="Lien hypertexte" xfId="271" xr:uid="{00000000-0005-0000-0000-0000D0000000}"/>
    <cellStyle name="Lien hypertexte visité" xfId="272" xr:uid="{00000000-0005-0000-0000-0000D1000000}"/>
    <cellStyle name="Link Currency (0)" xfId="273" xr:uid="{00000000-0005-0000-0000-0000D2000000}"/>
    <cellStyle name="Link Currency (2)" xfId="274" xr:uid="{00000000-0005-0000-0000-0000D3000000}"/>
    <cellStyle name="Link Units (0)" xfId="275" xr:uid="{00000000-0005-0000-0000-0000D4000000}"/>
    <cellStyle name="Link Units (1)" xfId="276" xr:uid="{00000000-0005-0000-0000-0000D5000000}"/>
    <cellStyle name="Link Units (2)" xfId="277" xr:uid="{00000000-0005-0000-0000-0000D6000000}"/>
    <cellStyle name="Linked Cells" xfId="278" xr:uid="{00000000-0005-0000-0000-0000D7000000}"/>
    <cellStyle name="Měna" xfId="649" builtinId="4"/>
    <cellStyle name="Měna 2" xfId="279" xr:uid="{00000000-0005-0000-0000-0000D9000000}"/>
    <cellStyle name="Měna 3" xfId="493" xr:uid="{CE4D4C61-98C3-42BC-82BE-52F531E7A89E}"/>
    <cellStyle name="Měna 4" xfId="496" xr:uid="{8F087AA0-CC3D-475B-B1C8-9143BE9DBF23}"/>
    <cellStyle name="měny 2" xfId="27" xr:uid="{00000000-0005-0000-0000-0000DA000000}"/>
    <cellStyle name="měny 2 2" xfId="281" xr:uid="{00000000-0005-0000-0000-0000DB000000}"/>
    <cellStyle name="měny 2 2 2" xfId="557" xr:uid="{A96FADB3-8353-4008-A8ED-17CAB09036CC}"/>
    <cellStyle name="měny 2 2 3" xfId="651" xr:uid="{1B2AA497-5803-46B9-BB12-9546D821253B}"/>
    <cellStyle name="měny 2 3" xfId="280" xr:uid="{00000000-0005-0000-0000-0000DC000000}"/>
    <cellStyle name="měny 2 3 2" xfId="556" xr:uid="{68BCC60B-DAD9-4676-AD84-0C71173A796A}"/>
    <cellStyle name="měny 2 4" xfId="497" xr:uid="{056781DA-1B0B-4188-B447-6464E57D98C1}"/>
    <cellStyle name="měny 3" xfId="282" xr:uid="{00000000-0005-0000-0000-0000DD000000}"/>
    <cellStyle name="měny 4" xfId="283" xr:uid="{00000000-0005-0000-0000-0000DE000000}"/>
    <cellStyle name="měny 4 2" xfId="558" xr:uid="{98CC59DD-355E-46E8-BDD9-E0B3226AF68A}"/>
    <cellStyle name="měny 5" xfId="284" xr:uid="{00000000-0005-0000-0000-0000DF000000}"/>
    <cellStyle name="měny 5 2" xfId="559" xr:uid="{537E01F4-A4B2-4AA8-BED3-D45718076FEF}"/>
    <cellStyle name="Milliers [0]_!!!GO" xfId="285" xr:uid="{00000000-0005-0000-0000-0000E0000000}"/>
    <cellStyle name="Milliers_!!!GO" xfId="286" xr:uid="{00000000-0005-0000-0000-0000E1000000}"/>
    <cellStyle name="Monétaire [0]_!!!GO" xfId="287" xr:uid="{00000000-0005-0000-0000-0000E2000000}"/>
    <cellStyle name="Monétaire_!!!GO" xfId="288" xr:uid="{00000000-0005-0000-0000-0000E3000000}"/>
    <cellStyle name="NADPIS" xfId="289" xr:uid="{00000000-0005-0000-0000-0000E4000000}"/>
    <cellStyle name="Nadpis 1" xfId="28" builtinId="16" customBuiltin="1"/>
    <cellStyle name="Nadpis 1 2" xfId="29" xr:uid="{00000000-0005-0000-0000-0000E6000000}"/>
    <cellStyle name="Nadpis 2" xfId="30" builtinId="17" customBuiltin="1"/>
    <cellStyle name="Nadpis 2 2" xfId="31" xr:uid="{00000000-0005-0000-0000-0000E8000000}"/>
    <cellStyle name="Nadpis 3" xfId="32" builtinId="18" customBuiltin="1"/>
    <cellStyle name="Nadpis 3 2" xfId="33" xr:uid="{00000000-0005-0000-0000-0000EA000000}"/>
    <cellStyle name="Nadpis 4" xfId="34" builtinId="19" customBuiltin="1"/>
    <cellStyle name="Nadpis 4 2" xfId="35" xr:uid="{00000000-0005-0000-0000-0000EC000000}"/>
    <cellStyle name="Název" xfId="36" builtinId="15" customBuiltin="1"/>
    <cellStyle name="Název 2" xfId="37" xr:uid="{00000000-0005-0000-0000-0000EE000000}"/>
    <cellStyle name="nazev_skup" xfId="290" xr:uid="{00000000-0005-0000-0000-0000EF000000}"/>
    <cellStyle name="Nedefinován" xfId="291" xr:uid="{00000000-0005-0000-0000-0000F0000000}"/>
    <cellStyle name="Neutrální" xfId="38" builtinId="28" customBuiltin="1"/>
    <cellStyle name="Neutrální 2" xfId="39" xr:uid="{00000000-0005-0000-0000-0000F2000000}"/>
    <cellStyle name="no dec" xfId="292" xr:uid="{00000000-0005-0000-0000-0000F3000000}"/>
    <cellStyle name="Normaali_Taul1_1" xfId="293" xr:uid="{00000000-0005-0000-0000-0000F4000000}"/>
    <cellStyle name="normal" xfId="447" xr:uid="{00000000-0005-0000-0000-0000F5000000}"/>
    <cellStyle name="Normal - Style1" xfId="294" xr:uid="{00000000-0005-0000-0000-0000F6000000}"/>
    <cellStyle name="Normal 2" xfId="295" xr:uid="{00000000-0005-0000-0000-0000F7000000}"/>
    <cellStyle name="Normal 2 2" xfId="296" xr:uid="{00000000-0005-0000-0000-0000F8000000}"/>
    <cellStyle name="Normal 3" xfId="297" xr:uid="{00000000-0005-0000-0000-0000F9000000}"/>
    <cellStyle name="Normal 4" xfId="298" xr:uid="{00000000-0005-0000-0000-0000FA000000}"/>
    <cellStyle name="Normal 4 2" xfId="560" xr:uid="{AB373D21-CA6E-468A-B7CE-A7F2B8C09511}"/>
    <cellStyle name="Normal 5" xfId="299" xr:uid="{00000000-0005-0000-0000-0000FB000000}"/>
    <cellStyle name="Normal 6" xfId="300" xr:uid="{00000000-0005-0000-0000-0000FC000000}"/>
    <cellStyle name="Normal 7" xfId="301" xr:uid="{00000000-0005-0000-0000-0000FD000000}"/>
    <cellStyle name="Normal 8" xfId="302" xr:uid="{00000000-0005-0000-0000-0000FE000000}"/>
    <cellStyle name="Normal_!!!GO" xfId="448" xr:uid="{00000000-0005-0000-0000-0000FF000000}"/>
    <cellStyle name="Normálna 15" xfId="303" xr:uid="{00000000-0005-0000-0000-000000010000}"/>
    <cellStyle name="Normálna 2" xfId="304" xr:uid="{00000000-0005-0000-0000-000001010000}"/>
    <cellStyle name="Normálna 2 2" xfId="305" xr:uid="{00000000-0005-0000-0000-000002010000}"/>
    <cellStyle name="Normálna 3" xfId="306" xr:uid="{00000000-0005-0000-0000-000003010000}"/>
    <cellStyle name="Normálna 3 2" xfId="307" xr:uid="{00000000-0005-0000-0000-000004010000}"/>
    <cellStyle name="Normálna 4" xfId="308" xr:uid="{00000000-0005-0000-0000-000005010000}"/>
    <cellStyle name="Normálna 4 2" xfId="561" xr:uid="{EF8CB335-FD20-4ACC-987E-24763B98943B}"/>
    <cellStyle name="Normálna 5" xfId="309" xr:uid="{00000000-0005-0000-0000-000006010000}"/>
    <cellStyle name="Normálna 5 2" xfId="310" xr:uid="{00000000-0005-0000-0000-000007010000}"/>
    <cellStyle name="Normálna 5 2 2" xfId="311" xr:uid="{00000000-0005-0000-0000-000008010000}"/>
    <cellStyle name="Normálna 5 3" xfId="312" xr:uid="{00000000-0005-0000-0000-000009010000}"/>
    <cellStyle name="normálne 2" xfId="313" xr:uid="{00000000-0005-0000-0000-00000A010000}"/>
    <cellStyle name="normálne 2 2" xfId="314" xr:uid="{00000000-0005-0000-0000-00000B010000}"/>
    <cellStyle name="normálne 2 3" xfId="315" xr:uid="{00000000-0005-0000-0000-00000C010000}"/>
    <cellStyle name="normálne 2 4" xfId="316" xr:uid="{00000000-0005-0000-0000-00000D010000}"/>
    <cellStyle name="normálne 2 5" xfId="317" xr:uid="{00000000-0005-0000-0000-00000E010000}"/>
    <cellStyle name="normálne__výkaz výmer old" xfId="318" xr:uid="{00000000-0005-0000-0000-00000F010000}"/>
    <cellStyle name="Normální" xfId="0" builtinId="0"/>
    <cellStyle name="normální 10" xfId="40" xr:uid="{00000000-0005-0000-0000-000011010000}"/>
    <cellStyle name="Normální 10 10" xfId="475" xr:uid="{00000000-0005-0000-0000-000012010000}"/>
    <cellStyle name="normální 10 11" xfId="500" xr:uid="{38DA1EE9-F4E2-4734-BE02-9905AD4FA764}"/>
    <cellStyle name="normální 10 12" xfId="511" xr:uid="{0CDF7CA2-9D4D-4AC9-B796-3DB66FA32DCC}"/>
    <cellStyle name="normální 10 13" xfId="521" xr:uid="{555CB6FF-2A05-49F6-B171-1F6054D62143}"/>
    <cellStyle name="normální 10 14" xfId="563" xr:uid="{85FEEE10-518F-4F3E-8190-C9EA864F32E3}"/>
    <cellStyle name="normální 10 15" xfId="639" xr:uid="{F7F37123-B6CE-4C59-B7C0-B66E95B538C4}"/>
    <cellStyle name="normální 10 16" xfId="519" xr:uid="{892A2BD1-420E-48DA-A1F0-708FCB98AC3D}"/>
    <cellStyle name="normální 10 17" xfId="632" xr:uid="{E6981898-3DA2-4644-B4B6-01E65B801189}"/>
    <cellStyle name="normální 10 18" xfId="633" xr:uid="{A16E2F6A-440C-408F-B25A-088A74967711}"/>
    <cellStyle name="normální 10 19" xfId="644" xr:uid="{30ED21FB-12C7-49E3-A611-357C0E6D1214}"/>
    <cellStyle name="normální 10 2" xfId="41" xr:uid="{00000000-0005-0000-0000-000013010000}"/>
    <cellStyle name="normální 10 20" xfId="618" xr:uid="{7754A356-D9FB-4DB5-AAF5-E236C3B203D7}"/>
    <cellStyle name="normální 10 21" xfId="552" xr:uid="{72F3952A-58A9-47DD-B71C-37475A7BC2C1}"/>
    <cellStyle name="normální 10 22" xfId="520" xr:uid="{94C93558-B4E5-4986-8FAB-C313C3D2262E}"/>
    <cellStyle name="Normální 10 3" xfId="320" xr:uid="{00000000-0005-0000-0000-000014010000}"/>
    <cellStyle name="normální 10 4" xfId="449" xr:uid="{00000000-0005-0000-0000-000015010000}"/>
    <cellStyle name="normální 10 5" xfId="442" xr:uid="{00000000-0005-0000-0000-000016010000}"/>
    <cellStyle name="normální 10 6" xfId="454" xr:uid="{00000000-0005-0000-0000-000017010000}"/>
    <cellStyle name="Normální 10 7" xfId="319" xr:uid="{00000000-0005-0000-0000-000018010000}"/>
    <cellStyle name="Normální 10 8" xfId="474" xr:uid="{00000000-0005-0000-0000-000019010000}"/>
    <cellStyle name="Normální 10 9" xfId="473" xr:uid="{00000000-0005-0000-0000-00001A010000}"/>
    <cellStyle name="normální 11" xfId="92" xr:uid="{00000000-0005-0000-0000-00001B010000}"/>
    <cellStyle name="Normální 11 2" xfId="321" xr:uid="{00000000-0005-0000-0000-00001C010000}"/>
    <cellStyle name="normální 12" xfId="322" xr:uid="{00000000-0005-0000-0000-00001D010000}"/>
    <cellStyle name="normální 12 10" xfId="539" xr:uid="{7DE80B6F-3E8A-4A8B-8CD1-8653D62E91D8}"/>
    <cellStyle name="Normální 12 2" xfId="323" xr:uid="{00000000-0005-0000-0000-00001E010000}"/>
    <cellStyle name="normální 12 3" xfId="565" xr:uid="{BF3C3E29-6A5E-4DF8-BB39-B1A9553C1429}"/>
    <cellStyle name="normální 12 4" xfId="538" xr:uid="{83CC6897-6AB2-43BA-B3F1-AFAD3647F325}"/>
    <cellStyle name="normální 12 5" xfId="550" xr:uid="{EA42E27F-96C9-478A-83ED-D5E247D3C4B4}"/>
    <cellStyle name="normální 12 6" xfId="542" xr:uid="{D59A2F64-D700-4AA6-91A5-F8E1479BD659}"/>
    <cellStyle name="normální 12 7" xfId="546" xr:uid="{8B348359-7F1A-48AE-ACA3-4B34EFB8B2DB}"/>
    <cellStyle name="normální 12 8" xfId="609" xr:uid="{09F3653D-6BB3-4574-842B-7129C007F17C}"/>
    <cellStyle name="normální 12 9" xfId="555" xr:uid="{6085AD20-6417-403F-AE3B-7C5627B2285C}"/>
    <cellStyle name="Normální 13" xfId="324" xr:uid="{00000000-0005-0000-0000-00001F010000}"/>
    <cellStyle name="Normální 13 2" xfId="325" xr:uid="{00000000-0005-0000-0000-000020010000}"/>
    <cellStyle name="Normální 13 2 2" xfId="326" xr:uid="{00000000-0005-0000-0000-000021010000}"/>
    <cellStyle name="Normální 13 2 2 2" xfId="568" xr:uid="{4889F88F-43ED-4BBB-9DAF-AC8F6FB53D29}"/>
    <cellStyle name="Normální 13 2 3" xfId="567" xr:uid="{25824895-C0E2-4C14-B070-F093B627D2C3}"/>
    <cellStyle name="Normální 13 3" xfId="327" xr:uid="{00000000-0005-0000-0000-000022010000}"/>
    <cellStyle name="Normální 13 3 2" xfId="569" xr:uid="{703BAE71-BE0C-4C25-84C4-AAEF8EC1C8E9}"/>
    <cellStyle name="Normální 13 4" xfId="328" xr:uid="{00000000-0005-0000-0000-000023010000}"/>
    <cellStyle name="Normální 13 4 2" xfId="570" xr:uid="{5D96E00B-1F57-4469-B6D8-2FEFFFFE8727}"/>
    <cellStyle name="Normální 13 5" xfId="566" xr:uid="{DA3D04E2-D452-4D97-A22E-B8B4C90C98DD}"/>
    <cellStyle name="Normální 13 9" xfId="329" xr:uid="{00000000-0005-0000-0000-000024010000}"/>
    <cellStyle name="Normální 13 9 2" xfId="330" xr:uid="{00000000-0005-0000-0000-000025010000}"/>
    <cellStyle name="Normální 13 9 2 2" xfId="331" xr:uid="{00000000-0005-0000-0000-000026010000}"/>
    <cellStyle name="Normální 13 9 2 2 2" xfId="573" xr:uid="{C90529C3-0EFB-4800-9C46-F052E604671E}"/>
    <cellStyle name="Normální 13 9 2 3" xfId="572" xr:uid="{120DFDE7-D93B-41DE-B53C-27247D80814B}"/>
    <cellStyle name="Normální 13 9 3" xfId="332" xr:uid="{00000000-0005-0000-0000-000027010000}"/>
    <cellStyle name="Normální 13 9 3 2" xfId="574" xr:uid="{2E2BF25B-7451-4F25-AF49-C9B1C393CA57}"/>
    <cellStyle name="Normální 13 9 4" xfId="333" xr:uid="{00000000-0005-0000-0000-000028010000}"/>
    <cellStyle name="Normální 13 9 4 2" xfId="575" xr:uid="{85469377-9096-494D-8A8B-A8EA3076E922}"/>
    <cellStyle name="Normální 13 9 5" xfId="571" xr:uid="{14E1FFF4-A4B2-4FFD-A6B7-9EE542FF2268}"/>
    <cellStyle name="normální 14" xfId="440" xr:uid="{00000000-0005-0000-0000-000029010000}"/>
    <cellStyle name="normální 15" xfId="452" xr:uid="{00000000-0005-0000-0000-00002A010000}"/>
    <cellStyle name="Normální 16" xfId="334" xr:uid="{00000000-0005-0000-0000-00002B010000}"/>
    <cellStyle name="normální 17" xfId="453" xr:uid="{00000000-0005-0000-0000-00002C010000}"/>
    <cellStyle name="Normální 18" xfId="88" xr:uid="{00000000-0005-0000-0000-00002D010000}"/>
    <cellStyle name="Normální 19" xfId="456" xr:uid="{00000000-0005-0000-0000-00002E010000}"/>
    <cellStyle name="normální 2" xfId="42" xr:uid="{00000000-0005-0000-0000-00002F010000}"/>
    <cellStyle name="Normální 2 10" xfId="486" xr:uid="{00000000-0005-0000-0000-000030010000}"/>
    <cellStyle name="normální 2 2" xfId="43" xr:uid="{00000000-0005-0000-0000-000031010000}"/>
    <cellStyle name="normální 2 2 2" xfId="336" xr:uid="{00000000-0005-0000-0000-000032010000}"/>
    <cellStyle name="normální 2 2 2 2" xfId="337" xr:uid="{00000000-0005-0000-0000-000033010000}"/>
    <cellStyle name="normální 2 2 2 2 2" xfId="338" xr:uid="{00000000-0005-0000-0000-000034010000}"/>
    <cellStyle name="normální 2 2 2 2 2 2" xfId="339" xr:uid="{00000000-0005-0000-0000-000035010000}"/>
    <cellStyle name="normální 2 2 2 2 3" xfId="340" xr:uid="{00000000-0005-0000-0000-000036010000}"/>
    <cellStyle name="normální 2 2 2 2 4" xfId="341" xr:uid="{00000000-0005-0000-0000-000037010000}"/>
    <cellStyle name="normální 2 2 2 3" xfId="342" xr:uid="{00000000-0005-0000-0000-000038010000}"/>
    <cellStyle name="normální 2 2 2 3 2" xfId="343" xr:uid="{00000000-0005-0000-0000-000039010000}"/>
    <cellStyle name="normální 2 2 2 4" xfId="344" xr:uid="{00000000-0005-0000-0000-00003A010000}"/>
    <cellStyle name="normální 2 2 2 5" xfId="345" xr:uid="{00000000-0005-0000-0000-00003B010000}"/>
    <cellStyle name="normální 2 2 3" xfId="346" xr:uid="{00000000-0005-0000-0000-00003C010000}"/>
    <cellStyle name="normální 2 2 4" xfId="335" xr:uid="{00000000-0005-0000-0000-00003D010000}"/>
    <cellStyle name="normální 2 2 5" xfId="490" xr:uid="{4ED4CA80-5464-4A09-8955-D0EB1A932D85}"/>
    <cellStyle name="normální 2 2 5 2" xfId="650" xr:uid="{63F3E37D-3BD8-4CAE-9F98-F68F887B73AF}"/>
    <cellStyle name="normální 2 2 5 2 2" xfId="657" xr:uid="{30340548-AE91-414C-8B01-9F50901D039F}"/>
    <cellStyle name="normální 2 2 6" xfId="501" xr:uid="{E34159C4-5A36-4F86-AD5B-0B39A5A8B1C0}"/>
    <cellStyle name="normální 2 2 6 2" xfId="653" xr:uid="{97111E98-4C1A-415F-9EDF-F24EA04C2DC0}"/>
    <cellStyle name="normální 2 2 6 2 2" xfId="654" xr:uid="{97C544EA-F861-4A7F-A626-E3F4CF318BA6}"/>
    <cellStyle name="normální 2 2 7" xfId="652" xr:uid="{2D29F97E-78D8-49EC-8B0A-C1F26B4F07B8}"/>
    <cellStyle name="normální 2 2 7 2" xfId="655" xr:uid="{4B236276-6B10-4B4B-B665-53D014C75AEC}"/>
    <cellStyle name="normální 2 2 9" xfId="656" xr:uid="{904B5B46-4BCC-4D5B-BE6B-D3F9C96B65A6}"/>
    <cellStyle name="normální 2 3" xfId="44" xr:uid="{00000000-0005-0000-0000-00003E010000}"/>
    <cellStyle name="normální 2 4" xfId="45" xr:uid="{00000000-0005-0000-0000-00003F010000}"/>
    <cellStyle name="normální 2 4 2" xfId="348" xr:uid="{00000000-0005-0000-0000-000040010000}"/>
    <cellStyle name="normální 2 4 2 2" xfId="349" xr:uid="{00000000-0005-0000-0000-000041010000}"/>
    <cellStyle name="normální 2 4 3" xfId="347" xr:uid="{00000000-0005-0000-0000-000042010000}"/>
    <cellStyle name="normální 2 4 4" xfId="502" xr:uid="{57406A4A-4745-40B1-AAC7-819F2134799A}"/>
    <cellStyle name="normální 2 5" xfId="350" xr:uid="{00000000-0005-0000-0000-000043010000}"/>
    <cellStyle name="Normální 2 6" xfId="89" xr:uid="{00000000-0005-0000-0000-000044010000}"/>
    <cellStyle name="Normální 2 7" xfId="457" xr:uid="{00000000-0005-0000-0000-000045010000}"/>
    <cellStyle name="Normální 2 8" xfId="487" xr:uid="{00000000-0005-0000-0000-000046010000}"/>
    <cellStyle name="Normální 2 9" xfId="460" xr:uid="{00000000-0005-0000-0000-000047010000}"/>
    <cellStyle name="normální 2_6118_TRW_rev 0_110121" xfId="351" xr:uid="{00000000-0005-0000-0000-000048010000}"/>
    <cellStyle name="Normální 20" xfId="458" xr:uid="{00000000-0005-0000-0000-000049010000}"/>
    <cellStyle name="Normální 21" xfId="459" xr:uid="{00000000-0005-0000-0000-00004A010000}"/>
    <cellStyle name="Normální 22" xfId="461" xr:uid="{00000000-0005-0000-0000-00004B010000}"/>
    <cellStyle name="Normální 23" xfId="491" xr:uid="{76F7C1EB-E832-49E5-9901-6CB1804E3A13}"/>
    <cellStyle name="normální 26" xfId="352" xr:uid="{00000000-0005-0000-0000-00004C010000}"/>
    <cellStyle name="normální 3" xfId="46" xr:uid="{00000000-0005-0000-0000-00004D010000}"/>
    <cellStyle name="Normální 3 10" xfId="472" xr:uid="{00000000-0005-0000-0000-00004E010000}"/>
    <cellStyle name="Normální 3 10 2" xfId="624" xr:uid="{AF10DDB9-C4E2-4467-BF30-7A0C29127859}"/>
    <cellStyle name="normální 3 2" xfId="354" xr:uid="{00000000-0005-0000-0000-00004F010000}"/>
    <cellStyle name="Normální 3 2 2" xfId="355" xr:uid="{00000000-0005-0000-0000-000050010000}"/>
    <cellStyle name="Normální 3 2 2 2" xfId="356" xr:uid="{00000000-0005-0000-0000-000051010000}"/>
    <cellStyle name="Normální 3 2 2 2 2" xfId="579" xr:uid="{FDACBAC1-0FD4-42BA-A932-5DFF17CB9656}"/>
    <cellStyle name="Normální 3 2 2 3" xfId="578" xr:uid="{83C0DB50-691D-4603-BD8A-6834CD5FC503}"/>
    <cellStyle name="Normální 3 2 3" xfId="357" xr:uid="{00000000-0005-0000-0000-000052010000}"/>
    <cellStyle name="Normální 3 2 3 2" xfId="580" xr:uid="{813DA4A3-6514-44EE-8627-E6B2C1249C8E}"/>
    <cellStyle name="Normální 3 2 4" xfId="358" xr:uid="{00000000-0005-0000-0000-000053010000}"/>
    <cellStyle name="Normální 3 2 4 2" xfId="581" xr:uid="{38CCCC7D-DA4C-44EF-97D2-DADF67119594}"/>
    <cellStyle name="Normální 3 3" xfId="359" xr:uid="{00000000-0005-0000-0000-000054010000}"/>
    <cellStyle name="Normální 3 3 2" xfId="360" xr:uid="{00000000-0005-0000-0000-000055010000}"/>
    <cellStyle name="Normální 3 3 2 2" xfId="361" xr:uid="{00000000-0005-0000-0000-000056010000}"/>
    <cellStyle name="Normální 3 3 2 2 2" xfId="584" xr:uid="{E9A89779-DE92-46C0-B1FC-6C82C9ADD46B}"/>
    <cellStyle name="Normální 3 3 2 3" xfId="583" xr:uid="{209A4FE2-4C4F-424E-BF6A-0C22E894BE0B}"/>
    <cellStyle name="Normální 3 3 3" xfId="362" xr:uid="{00000000-0005-0000-0000-000057010000}"/>
    <cellStyle name="Normální 3 3 3 2" xfId="585" xr:uid="{BF28A15B-B8C8-43D1-AD44-A370A98EF289}"/>
    <cellStyle name="Normální 3 3 4" xfId="363" xr:uid="{00000000-0005-0000-0000-000058010000}"/>
    <cellStyle name="Normální 3 3 4 2" xfId="586" xr:uid="{DBC3085F-7140-4A1A-B772-EF638F56BA25}"/>
    <cellStyle name="Normální 3 3 5" xfId="582" xr:uid="{861DC1B8-9F9A-4448-87D7-7536F85976E0}"/>
    <cellStyle name="normální 3 4" xfId="364" xr:uid="{00000000-0005-0000-0000-000059010000}"/>
    <cellStyle name="Normální 3 4 2" xfId="365" xr:uid="{00000000-0005-0000-0000-00005A010000}"/>
    <cellStyle name="Normální 3 4 2 2" xfId="366" xr:uid="{00000000-0005-0000-0000-00005B010000}"/>
    <cellStyle name="Normální 3 4 3" xfId="367" xr:uid="{00000000-0005-0000-0000-00005C010000}"/>
    <cellStyle name="Normální 3 4 3 2" xfId="368" xr:uid="{00000000-0005-0000-0000-00005D010000}"/>
    <cellStyle name="Normální 3 4 3 2 2" xfId="589" xr:uid="{4246F7F6-0314-4FA6-BAB7-57172FD96A7C}"/>
    <cellStyle name="Normální 3 4 3 3" xfId="588" xr:uid="{7AB0320A-E725-40C6-9B4F-BFC4F445ABEE}"/>
    <cellStyle name="Normální 3 4 4" xfId="369" xr:uid="{00000000-0005-0000-0000-00005E010000}"/>
    <cellStyle name="Normální 3 4 4 2" xfId="590" xr:uid="{070B09DC-F3D5-45B4-AAFF-4544E5028400}"/>
    <cellStyle name="Normální 3 5" xfId="370" xr:uid="{00000000-0005-0000-0000-00005F010000}"/>
    <cellStyle name="Normální 3 5 2" xfId="371" xr:uid="{00000000-0005-0000-0000-000060010000}"/>
    <cellStyle name="Normální 3 5 2 2" xfId="592" xr:uid="{FEBBB721-1246-4F0D-9A38-984D8ECBFBBC}"/>
    <cellStyle name="Normální 3 5 3" xfId="591" xr:uid="{122DDED7-F63E-491E-878D-FEB58FE4FE0D}"/>
    <cellStyle name="Normální 3 6" xfId="372" xr:uid="{00000000-0005-0000-0000-000061010000}"/>
    <cellStyle name="Normální 3 6 2" xfId="593" xr:uid="{E52C23E1-8973-4D78-988A-A8E444BABD56}"/>
    <cellStyle name="Normální 3 7" xfId="373" xr:uid="{00000000-0005-0000-0000-000062010000}"/>
    <cellStyle name="Normální 3 7 2" xfId="594" xr:uid="{72C5B635-E387-4300-9C9B-16A7C71AD447}"/>
    <cellStyle name="Normální 3 8" xfId="353" xr:uid="{00000000-0005-0000-0000-000063010000}"/>
    <cellStyle name="Normální 3 8 2" xfId="576" xr:uid="{BB7AF8B8-60CC-4EAD-88D8-A4668431FA69}"/>
    <cellStyle name="Normální 3 9" xfId="476" xr:uid="{00000000-0005-0000-0000-000064010000}"/>
    <cellStyle name="Normální 3 9 2" xfId="625" xr:uid="{53788619-E519-416E-8A01-E104A3856BCB}"/>
    <cellStyle name="normální 4" xfId="47" xr:uid="{00000000-0005-0000-0000-000065010000}"/>
    <cellStyle name="Normální 4 10" xfId="471" xr:uid="{00000000-0005-0000-0000-000066010000}"/>
    <cellStyle name="Normální 4 2" xfId="48" xr:uid="{00000000-0005-0000-0000-000067010000}"/>
    <cellStyle name="Normální 4 2 2" xfId="375" xr:uid="{00000000-0005-0000-0000-000068010000}"/>
    <cellStyle name="Normální 4 2 3" xfId="503" xr:uid="{942C9194-DB3B-428A-8EF2-587302CD30DD}"/>
    <cellStyle name="normální 4 3" xfId="450" xr:uid="{00000000-0005-0000-0000-000069010000}"/>
    <cellStyle name="normální 4 4" xfId="441" xr:uid="{00000000-0005-0000-0000-00006A010000}"/>
    <cellStyle name="normální 4 5" xfId="455" xr:uid="{00000000-0005-0000-0000-00006B010000}"/>
    <cellStyle name="Normální 4 6" xfId="374" xr:uid="{00000000-0005-0000-0000-00006C010000}"/>
    <cellStyle name="Normální 4 7" xfId="479" xr:uid="{00000000-0005-0000-0000-00006D010000}"/>
    <cellStyle name="Normální 4 8" xfId="467" xr:uid="{00000000-0005-0000-0000-00006E010000}"/>
    <cellStyle name="Normální 4 9" xfId="477" xr:uid="{00000000-0005-0000-0000-00006F010000}"/>
    <cellStyle name="normální 5" xfId="49" xr:uid="{00000000-0005-0000-0000-000070010000}"/>
    <cellStyle name="normální 5 10" xfId="504" xr:uid="{CE1F6ACA-D26D-467A-AF6F-95A5CBCE5DE1}"/>
    <cellStyle name="normální 5 2" xfId="377" xr:uid="{00000000-0005-0000-0000-000071010000}"/>
    <cellStyle name="Normální 5 3" xfId="378" xr:uid="{00000000-0005-0000-0000-000072010000}"/>
    <cellStyle name="Normální 5 4" xfId="379" xr:uid="{00000000-0005-0000-0000-000073010000}"/>
    <cellStyle name="normální 5 5" xfId="376" xr:uid="{00000000-0005-0000-0000-000074010000}"/>
    <cellStyle name="normální 5 6" xfId="480" xr:uid="{00000000-0005-0000-0000-000075010000}"/>
    <cellStyle name="normální 5 7" xfId="465" xr:uid="{00000000-0005-0000-0000-000076010000}"/>
    <cellStyle name="normální 5 8" xfId="478" xr:uid="{00000000-0005-0000-0000-000077010000}"/>
    <cellStyle name="normální 5 9" xfId="470" xr:uid="{00000000-0005-0000-0000-000078010000}"/>
    <cellStyle name="normální 6" xfId="50" xr:uid="{00000000-0005-0000-0000-000079010000}"/>
    <cellStyle name="normální 6 10" xfId="608" xr:uid="{90D9A82B-013F-409A-962F-8E230C2B4527}"/>
    <cellStyle name="normální 6 2" xfId="51" xr:uid="{00000000-0005-0000-0000-00007A010000}"/>
    <cellStyle name="normální 6 2 10" xfId="548" xr:uid="{00DE6560-9637-43FE-AE12-18316C02D909}"/>
    <cellStyle name="Normální 6 2 2" xfId="381" xr:uid="{00000000-0005-0000-0000-00007B010000}"/>
    <cellStyle name="normální 6 2 3" xfId="506" xr:uid="{99ADAD80-FC6C-4152-A812-9BBCE9CE36AA}"/>
    <cellStyle name="normální 6 2 4" xfId="607" xr:uid="{326407BD-4628-4691-B3C7-6EB634225496}"/>
    <cellStyle name="normální 6 2 5" xfId="522" xr:uid="{3DA10ABA-C202-41BD-BC62-C4610185CDE7}"/>
    <cellStyle name="normální 6 2 6" xfId="523" xr:uid="{1E0D5EF6-5A93-48FD-9601-F0197F69D9C6}"/>
    <cellStyle name="normální 6 2 7" xfId="642" xr:uid="{B8932148-CB9A-4A56-AAA8-3765CB95F045}"/>
    <cellStyle name="normální 6 2 8" xfId="534" xr:uid="{C0716A2F-AF5E-43CD-B32F-41399B34588E}"/>
    <cellStyle name="normální 6 2 9" xfId="620" xr:uid="{44221E1A-9E3A-429B-9895-0ED0A6035A9F}"/>
    <cellStyle name="normální 6 3" xfId="52" xr:uid="{00000000-0005-0000-0000-00007C010000}"/>
    <cellStyle name="normální 6 4" xfId="380" xr:uid="{00000000-0005-0000-0000-00007D010000}"/>
    <cellStyle name="normální 6 5" xfId="482" xr:uid="{00000000-0005-0000-0000-00007E010000}"/>
    <cellStyle name="normální 6 6" xfId="464" xr:uid="{00000000-0005-0000-0000-00007F010000}"/>
    <cellStyle name="normální 6 7" xfId="488" xr:uid="{00000000-0005-0000-0000-000080010000}"/>
    <cellStyle name="normální 6 8" xfId="469" xr:uid="{00000000-0005-0000-0000-000081010000}"/>
    <cellStyle name="normální 6 9" xfId="505" xr:uid="{8C2E057A-510C-47B9-A817-8C71210DD393}"/>
    <cellStyle name="normální 7" xfId="53" xr:uid="{00000000-0005-0000-0000-000082010000}"/>
    <cellStyle name="normální 7 10" xfId="468" xr:uid="{00000000-0005-0000-0000-000083010000}"/>
    <cellStyle name="normální 7 2" xfId="54" xr:uid="{00000000-0005-0000-0000-000084010000}"/>
    <cellStyle name="Normální 7 2 2" xfId="384" xr:uid="{00000000-0005-0000-0000-000085010000}"/>
    <cellStyle name="Normální 7 2 2 2" xfId="385" xr:uid="{00000000-0005-0000-0000-000086010000}"/>
    <cellStyle name="Normální 7 2 2 2 2" xfId="598" xr:uid="{AD61996C-367D-4BE8-B97D-00B45DB5123A}"/>
    <cellStyle name="Normální 7 2 2 3" xfId="597" xr:uid="{3D952E1D-6B6E-4BCA-A9A8-7FAC1CCA2B37}"/>
    <cellStyle name="Normální 7 2 3" xfId="386" xr:uid="{00000000-0005-0000-0000-000087010000}"/>
    <cellStyle name="Normální 7 2 3 2" xfId="599" xr:uid="{A3ACDBC4-E6C5-42DA-A39D-47ECCE1EDF82}"/>
    <cellStyle name="Normální 7 2 4" xfId="387" xr:uid="{00000000-0005-0000-0000-000088010000}"/>
    <cellStyle name="Normální 7 2 4 2" xfId="600" xr:uid="{B70A3464-B8FD-4EFC-9F9F-EA317A993CF6}"/>
    <cellStyle name="Normální 7 2 5" xfId="383" xr:uid="{00000000-0005-0000-0000-000089010000}"/>
    <cellStyle name="Normální 7 2 5 2" xfId="596" xr:uid="{DE8751CC-0C9A-4FA2-8543-7DFFB30E3CD0}"/>
    <cellStyle name="Normální 7 3" xfId="388" xr:uid="{00000000-0005-0000-0000-00008A010000}"/>
    <cellStyle name="Normální 7 3 2" xfId="389" xr:uid="{00000000-0005-0000-0000-00008B010000}"/>
    <cellStyle name="Normální 7 3 2 2" xfId="602" xr:uid="{05A39DEC-11EC-4FA5-954D-C6E6937578BE}"/>
    <cellStyle name="Normální 7 3 3" xfId="601" xr:uid="{54D2DA6D-2065-4578-AC38-25F8B3A7706C}"/>
    <cellStyle name="Normální 7 4" xfId="390" xr:uid="{00000000-0005-0000-0000-00008C010000}"/>
    <cellStyle name="Normální 7 4 2" xfId="603" xr:uid="{C153F247-782A-497C-AD8B-DC22F44DE5EE}"/>
    <cellStyle name="Normální 7 5" xfId="391" xr:uid="{00000000-0005-0000-0000-00008D010000}"/>
    <cellStyle name="Normální 7 5 2" xfId="604" xr:uid="{D451D432-9C66-49B9-83AD-1AB19E73AA45}"/>
    <cellStyle name="normální 7 6" xfId="382" xr:uid="{00000000-0005-0000-0000-00008E010000}"/>
    <cellStyle name="normální 7 7" xfId="483" xr:uid="{00000000-0005-0000-0000-00008F010000}"/>
    <cellStyle name="normální 7 8" xfId="463" xr:uid="{00000000-0005-0000-0000-000090010000}"/>
    <cellStyle name="normální 7 9" xfId="481" xr:uid="{00000000-0005-0000-0000-000091010000}"/>
    <cellStyle name="normální 8" xfId="55" xr:uid="{00000000-0005-0000-0000-000092010000}"/>
    <cellStyle name="normální 8 2" xfId="56" xr:uid="{00000000-0005-0000-0000-000093010000}"/>
    <cellStyle name="normální 8 3" xfId="392" xr:uid="{00000000-0005-0000-0000-000094010000}"/>
    <cellStyle name="normální 9" xfId="57" xr:uid="{00000000-0005-0000-0000-000095010000}"/>
    <cellStyle name="normální 9 2" xfId="58" xr:uid="{00000000-0005-0000-0000-000096010000}"/>
    <cellStyle name="Normální 9 3" xfId="394" xr:uid="{00000000-0005-0000-0000-000097010000}"/>
    <cellStyle name="normální 9 4" xfId="393" xr:uid="{00000000-0005-0000-0000-000098010000}"/>
    <cellStyle name="normální 9 4 2" xfId="605" xr:uid="{9684A299-A2B5-4256-9173-A601B933F6D8}"/>
    <cellStyle name="normální 9 5" xfId="485" xr:uid="{00000000-0005-0000-0000-000099010000}"/>
    <cellStyle name="normální 9 5 2" xfId="628" xr:uid="{6D8F3C55-22FD-4D93-959B-BBDA53961CAE}"/>
    <cellStyle name="normální 9 6" xfId="462" xr:uid="{00000000-0005-0000-0000-00009A010000}"/>
    <cellStyle name="normální 9 6 2" xfId="619" xr:uid="{E8E3940A-1413-45A5-85D9-434A3A2D7230}"/>
    <cellStyle name="normální 9 7" xfId="484" xr:uid="{00000000-0005-0000-0000-00009B010000}"/>
    <cellStyle name="normální 9 7 2" xfId="627" xr:uid="{8F897DB9-A2EF-45D4-9871-A71AFA1F308C}"/>
    <cellStyle name="normální 9 8" xfId="466" xr:uid="{00000000-0005-0000-0000-00009C010000}"/>
    <cellStyle name="normální 9 8 2" xfId="621" xr:uid="{91F7511E-6966-4D9C-8693-EA7FD103FED0}"/>
    <cellStyle name="Normalny_June 1997_1" xfId="395" xr:uid="{00000000-0005-0000-0000-00009D010000}"/>
    <cellStyle name="O…‹aO‚e [0.00]_Region Orders (2)" xfId="396" xr:uid="{00000000-0005-0000-0000-00009E010000}"/>
    <cellStyle name="O…‹aO‚e_Region Orders (2)" xfId="397" xr:uid="{00000000-0005-0000-0000-00009F010000}"/>
    <cellStyle name="per.style" xfId="398" xr:uid="{00000000-0005-0000-0000-0000A0010000}"/>
    <cellStyle name="Percent [0]" xfId="399" xr:uid="{00000000-0005-0000-0000-0000A1010000}"/>
    <cellStyle name="Percent [00]" xfId="400" xr:uid="{00000000-0005-0000-0000-0000A2010000}"/>
    <cellStyle name="Percent [2]" xfId="401" xr:uid="{00000000-0005-0000-0000-0000A3010000}"/>
    <cellStyle name="Percent_#6 Temps &amp; Contractors" xfId="451" xr:uid="{00000000-0005-0000-0000-0000A4010000}"/>
    <cellStyle name="Percentá 2" xfId="402" xr:uid="{00000000-0005-0000-0000-0000A5010000}"/>
    <cellStyle name="políčka" xfId="403" xr:uid="{00000000-0005-0000-0000-0000A6010000}"/>
    <cellStyle name="POPIS" xfId="404" xr:uid="{00000000-0005-0000-0000-0000A7010000}"/>
    <cellStyle name="Poznámka" xfId="59" builtinId="10" customBuiltin="1"/>
    <cellStyle name="Poznámka 2" xfId="60" xr:uid="{00000000-0005-0000-0000-0000A9010000}"/>
    <cellStyle name="Poznámka 2 2" xfId="510" xr:uid="{D17DDA5A-CF92-42A0-938F-06CBED6485AE}"/>
    <cellStyle name="Poznámka 2 3" xfId="515" xr:uid="{AD74D36D-8D57-4AF3-9D83-40521A0FC9B4}"/>
    <cellStyle name="Poznámka 2 4" xfId="595" xr:uid="{6C21F15A-7E2F-49DE-B794-D84B65508ECF}"/>
    <cellStyle name="Poznámka 2 5" xfId="525" xr:uid="{4E1CE66D-8440-4525-86A1-D3EF6AB6D800}"/>
    <cellStyle name="Poznámka 2 6" xfId="615" xr:uid="{BBE42DAD-7AA4-4DC1-A6D8-B90A03847BA7}"/>
    <cellStyle name="Poznámka 2 7" xfId="536" xr:uid="{76D65AAF-EB11-47C3-87C5-AE0FC2704678}"/>
    <cellStyle name="Poznámka 3" xfId="516" xr:uid="{06A208B8-935A-4CD4-9E59-106E79D2AA27}"/>
    <cellStyle name="Poznámka 4" xfId="507" xr:uid="{AE780D21-2488-45E0-9503-99F0B6249BBF}"/>
    <cellStyle name="Poznámka 5" xfId="587" xr:uid="{FFE19AA9-480A-4F5C-95AC-34C82465F8EC}"/>
    <cellStyle name="Poznámka 6" xfId="495" xr:uid="{28F01179-B01C-4B2A-A311-DE8F5397E557}"/>
    <cellStyle name="Poznámka 7" xfId="499" xr:uid="{8C55D7B2-8E24-493B-BE68-D5B8E8573D57}"/>
    <cellStyle name="PrePop Currency (0)" xfId="405" xr:uid="{00000000-0005-0000-0000-0000AA010000}"/>
    <cellStyle name="PrePop Currency (2)" xfId="406" xr:uid="{00000000-0005-0000-0000-0000AB010000}"/>
    <cellStyle name="PrePop Units (0)" xfId="407" xr:uid="{00000000-0005-0000-0000-0000AC010000}"/>
    <cellStyle name="PrePop Units (1)" xfId="408" xr:uid="{00000000-0005-0000-0000-0000AD010000}"/>
    <cellStyle name="PrePop Units (2)" xfId="409" xr:uid="{00000000-0005-0000-0000-0000AE010000}"/>
    <cellStyle name="pricing" xfId="410" xr:uid="{00000000-0005-0000-0000-0000AF010000}"/>
    <cellStyle name="procent 2" xfId="411" xr:uid="{00000000-0005-0000-0000-0000B0010000}"/>
    <cellStyle name="Procenta" xfId="489" builtinId="5"/>
    <cellStyle name="Procenta 2" xfId="412" xr:uid="{00000000-0005-0000-0000-0000B1010000}"/>
    <cellStyle name="Propojená buňka" xfId="61" builtinId="24" customBuiltin="1"/>
    <cellStyle name="Propojená buňka 2" xfId="62" xr:uid="{00000000-0005-0000-0000-0000B3010000}"/>
    <cellStyle name="Průměr" xfId="413" xr:uid="{00000000-0005-0000-0000-0000B4010000}"/>
    <cellStyle name="PSChar" xfId="414" xr:uid="{00000000-0005-0000-0000-0000B5010000}"/>
    <cellStyle name="RevList" xfId="415" xr:uid="{00000000-0005-0000-0000-0000B6010000}"/>
    <cellStyle name="SKP" xfId="416" xr:uid="{00000000-0005-0000-0000-0000B7010000}"/>
    <cellStyle name="Skupina1Name" xfId="417" xr:uid="{00000000-0005-0000-0000-0000B8010000}"/>
    <cellStyle name="Skupina1Sum" xfId="418" xr:uid="{00000000-0005-0000-0000-0000B9010000}"/>
    <cellStyle name="Skupina2Name" xfId="419" xr:uid="{00000000-0005-0000-0000-0000BA010000}"/>
    <cellStyle name="součet" xfId="420" xr:uid="{00000000-0005-0000-0000-0000BB010000}"/>
    <cellStyle name="součet 2" xfId="564" xr:uid="{8B2C2382-E717-4995-B72B-571388F75F89}"/>
    <cellStyle name="součet 3" xfId="549" xr:uid="{893E18E5-9782-405B-99B1-63EC6846A40A}"/>
    <cellStyle name="součet 4" xfId="626" xr:uid="{023A62CA-7FC2-4886-B476-CE18CAC13D2E}"/>
    <cellStyle name="součet 5" xfId="623" xr:uid="{A6DE9DEF-4C5C-4092-9671-46C55E2D0020}"/>
    <cellStyle name="Správně" xfId="63" builtinId="26" customBuiltin="1"/>
    <cellStyle name="Správně 2" xfId="64" xr:uid="{00000000-0005-0000-0000-0000BD010000}"/>
    <cellStyle name="Standard_aktuell" xfId="421" xr:uid="{00000000-0005-0000-0000-0000BE010000}"/>
    <cellStyle name="Styl 1" xfId="65" xr:uid="{00000000-0005-0000-0000-0000BF010000}"/>
    <cellStyle name="Styl 1 2" xfId="422" xr:uid="{00000000-0005-0000-0000-0000C0010000}"/>
    <cellStyle name="Styl 1 3" xfId="423" xr:uid="{00000000-0005-0000-0000-0000C1010000}"/>
    <cellStyle name="Styl 1 4" xfId="424" xr:uid="{00000000-0005-0000-0000-0000C2010000}"/>
    <cellStyle name="Style 1" xfId="425" xr:uid="{00000000-0005-0000-0000-0000C3010000}"/>
    <cellStyle name="Subtotal" xfId="426" xr:uid="{00000000-0005-0000-0000-0000C4010000}"/>
    <cellStyle name="Štýl 1" xfId="90" xr:uid="{00000000-0005-0000-0000-0000C5010000}"/>
    <cellStyle name="text" xfId="427" xr:uid="{00000000-0005-0000-0000-0000C6010000}"/>
    <cellStyle name="Text Indent A" xfId="428" xr:uid="{00000000-0005-0000-0000-0000C7010000}"/>
    <cellStyle name="Text Indent B" xfId="429" xr:uid="{00000000-0005-0000-0000-0000C8010000}"/>
    <cellStyle name="Text Indent C" xfId="430" xr:uid="{00000000-0005-0000-0000-0000C9010000}"/>
    <cellStyle name="Text upozornění" xfId="66" builtinId="11" customBuiltin="1"/>
    <cellStyle name="Text upozornění 2" xfId="67" xr:uid="{00000000-0005-0000-0000-0000CB010000}"/>
    <cellStyle name="titre1" xfId="431" xr:uid="{00000000-0005-0000-0000-0000CC010000}"/>
    <cellStyle name="titre2" xfId="432" xr:uid="{00000000-0005-0000-0000-0000CD010000}"/>
    <cellStyle name="TYP ŘÁDKU_4(sloupceJ-L)" xfId="433" xr:uid="{00000000-0005-0000-0000-0000CE010000}"/>
    <cellStyle name="Vstup" xfId="68" builtinId="20" customBuiltin="1"/>
    <cellStyle name="Vstup 2" xfId="69" xr:uid="{00000000-0005-0000-0000-0000D0010000}"/>
    <cellStyle name="Vstup 2 2" xfId="614" xr:uid="{6C4F59B1-337B-4C74-B768-5D9E2A04ACB4}"/>
    <cellStyle name="Vstup 2 3" xfId="631" xr:uid="{75916340-62EF-484C-A035-355118748CD2}"/>
    <cellStyle name="Vstup 2 4" xfId="562" xr:uid="{FB08FF51-6C5E-4176-A4D7-2C19DED641B2}"/>
    <cellStyle name="Vstup 2 5" xfId="528" xr:uid="{E2026E11-56EE-4011-B135-2A8695378826}"/>
    <cellStyle name="Vstup 2 6" xfId="637" xr:uid="{225147DD-398D-4E52-B2B0-0B2F277D6FB4}"/>
    <cellStyle name="Vstup 3" xfId="513" xr:uid="{3AF43933-EB80-47A9-8646-2600C0F5B1F2}"/>
    <cellStyle name="Vstup 4" xfId="647" xr:uid="{5E54AE2F-82B9-4372-84A2-2CC12F9F2FEE}"/>
    <cellStyle name="Vstup 5" xfId="648" xr:uid="{1F594CC3-AB3F-4432-B130-622E990EF2CB}"/>
    <cellStyle name="Vstup 6" xfId="551" xr:uid="{62BCA270-D039-4A12-B63B-1679C733221E}"/>
    <cellStyle name="Vstup 7" xfId="509" xr:uid="{3F3D18BB-AB70-489F-BB8D-78575117F284}"/>
    <cellStyle name="Výpočet" xfId="70" builtinId="22" customBuiltin="1"/>
    <cellStyle name="Výpočet 2" xfId="71" xr:uid="{00000000-0005-0000-0000-0000D2010000}"/>
    <cellStyle name="Výpočet 2 2" xfId="612" xr:uid="{564E10B5-A950-4A59-9AB3-0105F6DCFE6E}"/>
    <cellStyle name="Výpočet 2 3" xfId="517" xr:uid="{44C10EBF-C035-4C6A-938E-79E857A1ED10}"/>
    <cellStyle name="Výpočet 2 4" xfId="622" xr:uid="{F35B6115-0824-4250-AFE2-FCBB091DB074}"/>
    <cellStyle name="Výpočet 2 5" xfId="641" xr:uid="{A0034174-8CC9-497F-BAF1-A8A76FA55C1D}"/>
    <cellStyle name="Výpočet 2 6" xfId="577" xr:uid="{F62EEA50-B1F7-43FB-8B28-EB997D11A1AF}"/>
    <cellStyle name="Výpočet 3" xfId="613" xr:uid="{80AB7CD0-5CEB-4010-92CC-74673A07CA67}"/>
    <cellStyle name="Výpočet 4" xfId="508" xr:uid="{4E4D62B2-B7F7-42F1-A48A-3530971A7EE8}"/>
    <cellStyle name="Výpočet 5" xfId="529" xr:uid="{649500A1-96AD-4B4B-86AB-54E8D7A91372}"/>
    <cellStyle name="Výpočet 6" xfId="629" xr:uid="{EDB97907-1496-4EBD-9AA4-19B52F422C11}"/>
    <cellStyle name="Výpočet 7" xfId="530" xr:uid="{9E097010-A5A9-4F8F-BCEB-9B9E0312B394}"/>
    <cellStyle name="Výstup" xfId="72" builtinId="21" customBuiltin="1"/>
    <cellStyle name="Výstup 2" xfId="73" xr:uid="{00000000-0005-0000-0000-0000D4010000}"/>
    <cellStyle name="Výstup 2 2" xfId="643" xr:uid="{8D088DAD-7193-448C-BCAC-42D9164F40B0}"/>
    <cellStyle name="Výstup 2 3" xfId="616" xr:uid="{2B56C1C2-383A-4443-895B-EE64482E70FC}"/>
    <cellStyle name="Výstup 2 4" xfId="524" xr:uid="{DD52825B-2C8C-4688-B146-9869E28DD450}"/>
    <cellStyle name="Výstup 2 5" xfId="544" xr:uid="{E89EACAA-E8A0-40C5-82A5-21F91845C152}"/>
    <cellStyle name="Výstup 2 6" xfId="531" xr:uid="{72EDE059-D7B4-4468-ABE2-AEF4E927F794}"/>
    <cellStyle name="Výstup 3" xfId="606" xr:uid="{14CA735A-F801-4C25-AC7C-89A2FE230209}"/>
    <cellStyle name="Výstup 4" xfId="611" xr:uid="{2EC82B69-E1A9-4017-BDBD-B1255460EF47}"/>
    <cellStyle name="Výstup 5" xfId="537" xr:uid="{40632D2A-AFED-4E8D-9BD9-AA074A5E25C2}"/>
    <cellStyle name="Výstup 6" xfId="630" xr:uid="{D3848106-1804-4CD3-85FD-89B5E391D63C}"/>
    <cellStyle name="Výstup 7" xfId="518" xr:uid="{7A26F508-A193-4BDA-B2A7-6834EA8B7318}"/>
    <cellStyle name="Vysvětlující text" xfId="74" builtinId="53" customBuiltin="1"/>
    <cellStyle name="Vysvětlující text 2" xfId="75" xr:uid="{00000000-0005-0000-0000-0000D6010000}"/>
    <cellStyle name="zbozi_p" xfId="434" xr:uid="{00000000-0005-0000-0000-0000D7010000}"/>
    <cellStyle name="ZboziCena" xfId="435" xr:uid="{00000000-0005-0000-0000-0000D8010000}"/>
    <cellStyle name="ZboziNazev" xfId="436" xr:uid="{00000000-0005-0000-0000-0000D9010000}"/>
    <cellStyle name="ZboziPocet" xfId="437" xr:uid="{00000000-0005-0000-0000-0000DA010000}"/>
    <cellStyle name="Zvýraznění 1" xfId="76" builtinId="29" customBuiltin="1"/>
    <cellStyle name="Zvýraznění 1 2" xfId="77" xr:uid="{00000000-0005-0000-0000-0000DC010000}"/>
    <cellStyle name="Zvýraznění 2" xfId="78" builtinId="33" customBuiltin="1"/>
    <cellStyle name="Zvýraznění 2 2" xfId="79" xr:uid="{00000000-0005-0000-0000-0000DE010000}"/>
    <cellStyle name="Zvýraznění 3" xfId="80" builtinId="37" customBuiltin="1"/>
    <cellStyle name="Zvýraznění 3 2" xfId="81" xr:uid="{00000000-0005-0000-0000-0000E0010000}"/>
    <cellStyle name="Zvýraznění 4" xfId="82" builtinId="41" customBuiltin="1"/>
    <cellStyle name="Zvýraznění 4 2" xfId="83" xr:uid="{00000000-0005-0000-0000-0000E2010000}"/>
    <cellStyle name="Zvýraznění 5" xfId="84" builtinId="45" customBuiltin="1"/>
    <cellStyle name="Zvýraznění 5 2" xfId="85" xr:uid="{00000000-0005-0000-0000-0000E4010000}"/>
    <cellStyle name="Zvýraznění 6" xfId="86" builtinId="49" customBuiltin="1"/>
    <cellStyle name="Zvýraznění 6 2" xfId="87" xr:uid="{00000000-0005-0000-0000-0000E6010000}"/>
    <cellStyle name="桁区切り [0.00]_22Oct01Toyota Indirect Cost Summary Package-F(P&amp;W shop)" xfId="438" xr:uid="{00000000-0005-0000-0000-0000E7010000}"/>
    <cellStyle name="桁区切り_Package -F PROPOSED STAFF SCHEDULE 27,July,01" xfId="439" xr:uid="{00000000-0005-0000-0000-0000E8010000}"/>
    <cellStyle name="標準_20070117 Mechanical BOQ CLIENT CONTRACT last version" xfId="91" xr:uid="{00000000-0005-0000-0000-0000E9010000}"/>
  </cellStyles>
  <dxfs count="0"/>
  <tableStyles count="0" defaultTableStyle="TableStyleMedium9" defaultPivotStyle="PivotStyleLight16"/>
  <colors>
    <mruColors>
      <color rgb="FFCCFFCC"/>
      <color rgb="FFFFFFCC"/>
      <color rgb="FFCCFFFF"/>
      <color rgb="FF00FFFF"/>
      <color rgb="FFFF66FF"/>
      <color rgb="FFFFCCFF"/>
      <color rgb="FFCCCC00"/>
      <color rgb="FFCC9900"/>
      <color rgb="FF996600"/>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191EB-DE74-43D3-BA82-38A04D8C6EF9}">
  <dimension ref="A2:J46"/>
  <sheetViews>
    <sheetView tabSelected="1" view="pageBreakPreview" zoomScale="85" zoomScaleNormal="145" zoomScaleSheetLayoutView="85" zoomScalePageLayoutView="55" workbookViewId="0">
      <selection activeCell="A2" sqref="A2"/>
    </sheetView>
  </sheetViews>
  <sheetFormatPr defaultColWidth="9.08984375" defaultRowHeight="14.5"/>
  <cols>
    <col min="1" max="1" width="11.08984375" style="85" customWidth="1"/>
    <col min="2" max="2" width="7.6328125" style="74" customWidth="1"/>
    <col min="3" max="3" width="72.90625" style="74" customWidth="1"/>
    <col min="4" max="4" width="8.81640625" style="74" customWidth="1"/>
    <col min="5" max="5" width="8" style="74" customWidth="1"/>
    <col min="6" max="7" width="14" style="74" customWidth="1"/>
    <col min="8" max="9" width="16.6328125" style="74" customWidth="1"/>
    <col min="10" max="10" width="17.1796875" style="74" customWidth="1"/>
    <col min="11" max="11" width="11.08984375" style="74" customWidth="1"/>
    <col min="12" max="12" width="3" style="74" customWidth="1"/>
    <col min="13" max="16384" width="9.08984375" style="74"/>
  </cols>
  <sheetData>
    <row r="2" spans="2:10" ht="15" thickBot="1"/>
    <row r="3" spans="2:10" ht="13.25" customHeight="1">
      <c r="B3" s="70"/>
      <c r="C3" s="71"/>
      <c r="D3" s="71"/>
      <c r="E3" s="71"/>
      <c r="F3" s="71"/>
      <c r="G3" s="71"/>
      <c r="H3" s="71"/>
      <c r="I3" s="71"/>
      <c r="J3" s="72"/>
    </row>
    <row r="4" spans="2:10" ht="38" customHeight="1">
      <c r="B4" s="73"/>
      <c r="C4" s="312" t="s">
        <v>190</v>
      </c>
      <c r="H4" s="309"/>
      <c r="I4" s="498"/>
      <c r="J4" s="499"/>
    </row>
    <row r="5" spans="2:10" ht="13.25" customHeight="1">
      <c r="B5" s="73"/>
      <c r="C5" s="149"/>
      <c r="J5" s="75"/>
    </row>
    <row r="6" spans="2:10" ht="18" customHeight="1">
      <c r="B6" s="73"/>
      <c r="C6" s="262" t="s">
        <v>206</v>
      </c>
      <c r="H6" s="74" t="s">
        <v>15</v>
      </c>
      <c r="I6" s="313" t="s">
        <v>207</v>
      </c>
      <c r="J6" s="152"/>
    </row>
    <row r="7" spans="2:10" ht="18" customHeight="1">
      <c r="B7" s="73"/>
      <c r="C7" s="84"/>
      <c r="D7" s="150"/>
      <c r="E7" s="150"/>
      <c r="F7" s="150"/>
      <c r="G7" s="150"/>
      <c r="H7" s="74" t="s">
        <v>16</v>
      </c>
      <c r="I7" s="314" t="s">
        <v>208</v>
      </c>
      <c r="J7" s="82"/>
    </row>
    <row r="8" spans="2:10" ht="13.25" customHeight="1">
      <c r="B8" s="73"/>
      <c r="C8" s="151"/>
      <c r="H8" s="74" t="s">
        <v>17</v>
      </c>
      <c r="I8" s="500">
        <v>0</v>
      </c>
      <c r="J8" s="501"/>
    </row>
    <row r="9" spans="2:10" ht="18" customHeight="1">
      <c r="B9" s="73"/>
      <c r="C9" s="76" t="s">
        <v>48</v>
      </c>
      <c r="I9" s="502"/>
      <c r="J9" s="501"/>
    </row>
    <row r="10" spans="2:10" ht="13.25" customHeight="1" thickBot="1">
      <c r="B10" s="78"/>
      <c r="C10" s="79"/>
      <c r="D10" s="80"/>
      <c r="E10" s="80"/>
      <c r="F10" s="80"/>
      <c r="G10" s="80"/>
      <c r="H10" s="80"/>
      <c r="I10" s="80"/>
      <c r="J10" s="81"/>
    </row>
    <row r="11" spans="2:10" ht="13.75" customHeight="1" thickTop="1">
      <c r="B11" s="162"/>
      <c r="C11" s="76"/>
      <c r="J11" s="75"/>
    </row>
    <row r="12" spans="2:10">
      <c r="B12" s="163" t="s">
        <v>50</v>
      </c>
      <c r="C12" s="157" t="s">
        <v>161</v>
      </c>
      <c r="D12" s="159"/>
      <c r="E12" s="159"/>
      <c r="F12" s="160"/>
      <c r="G12" s="159"/>
      <c r="H12" s="161"/>
      <c r="I12" s="164">
        <f>PZTS!J60</f>
        <v>0</v>
      </c>
      <c r="J12" s="77"/>
    </row>
    <row r="13" spans="2:10">
      <c r="B13" s="163"/>
      <c r="C13" s="185"/>
      <c r="D13" s="159"/>
      <c r="E13" s="159"/>
      <c r="F13" s="160"/>
      <c r="G13" s="159"/>
      <c r="H13" s="161"/>
      <c r="J13" s="68"/>
    </row>
    <row r="14" spans="2:10">
      <c r="B14" s="163" t="s">
        <v>51</v>
      </c>
      <c r="C14" s="157" t="s">
        <v>152</v>
      </c>
      <c r="D14" s="159"/>
      <c r="E14" s="159"/>
      <c r="F14" s="160"/>
      <c r="G14" s="159"/>
      <c r="H14" s="161"/>
      <c r="I14" s="164">
        <f>UKS!J53</f>
        <v>0</v>
      </c>
      <c r="J14" s="68"/>
    </row>
    <row r="15" spans="2:10">
      <c r="B15" s="73"/>
      <c r="J15" s="68"/>
    </row>
    <row r="16" spans="2:10" ht="13.75" customHeight="1">
      <c r="B16" s="448" t="s">
        <v>109</v>
      </c>
      <c r="C16" s="449" t="s">
        <v>213</v>
      </c>
      <c r="D16" s="159"/>
      <c r="E16" s="159"/>
      <c r="F16" s="160"/>
      <c r="G16" s="159"/>
      <c r="H16" s="161"/>
      <c r="I16" s="164">
        <f>ER!J82</f>
        <v>0</v>
      </c>
      <c r="J16" s="68"/>
    </row>
    <row r="17" spans="2:10">
      <c r="B17" s="163"/>
      <c r="C17" s="157"/>
      <c r="D17" s="159"/>
      <c r="E17" s="159"/>
      <c r="F17" s="160"/>
      <c r="G17" s="159"/>
      <c r="H17" s="161"/>
      <c r="I17" s="164"/>
      <c r="J17" s="68"/>
    </row>
    <row r="18" spans="2:10">
      <c r="B18" s="163" t="s">
        <v>110</v>
      </c>
      <c r="C18" s="157" t="s">
        <v>111</v>
      </c>
      <c r="D18" s="159"/>
      <c r="E18" s="159"/>
      <c r="F18" s="160"/>
      <c r="G18" s="159"/>
      <c r="H18" s="161"/>
      <c r="I18" s="164">
        <f>SDS!J42</f>
        <v>0</v>
      </c>
      <c r="J18" s="68"/>
    </row>
    <row r="19" spans="2:10">
      <c r="B19" s="163"/>
      <c r="J19" s="68"/>
    </row>
    <row r="20" spans="2:10">
      <c r="B20" s="163"/>
      <c r="C20" s="170" t="s">
        <v>173</v>
      </c>
      <c r="D20" s="171"/>
      <c r="E20" s="171"/>
      <c r="F20" s="171"/>
      <c r="G20" s="171"/>
      <c r="H20" s="172"/>
      <c r="I20" s="173">
        <f>I12++I16+I14+I18</f>
        <v>0</v>
      </c>
      <c r="J20" s="68"/>
    </row>
    <row r="21" spans="2:10" ht="13.75" customHeight="1">
      <c r="B21" s="163"/>
      <c r="J21" s="68"/>
    </row>
    <row r="22" spans="2:10">
      <c r="B22" s="163"/>
      <c r="J22" s="68"/>
    </row>
    <row r="23" spans="2:10">
      <c r="B23" s="163"/>
      <c r="C23" s="179"/>
      <c r="D23" s="159"/>
      <c r="E23" s="159"/>
      <c r="F23" s="160"/>
      <c r="G23" s="159"/>
      <c r="H23" s="161"/>
      <c r="J23" s="68"/>
    </row>
    <row r="24" spans="2:10">
      <c r="B24" s="163"/>
      <c r="C24" s="179"/>
      <c r="D24" s="159"/>
      <c r="E24" s="159"/>
      <c r="F24" s="160"/>
      <c r="G24" s="159"/>
      <c r="H24" s="161"/>
      <c r="I24" s="164"/>
      <c r="J24" s="68"/>
    </row>
    <row r="25" spans="2:10">
      <c r="B25" s="163"/>
      <c r="C25" s="179"/>
      <c r="D25" s="159"/>
      <c r="E25" s="159"/>
      <c r="F25" s="160"/>
      <c r="G25" s="159"/>
      <c r="H25" s="161"/>
      <c r="I25" s="164"/>
      <c r="J25" s="68"/>
    </row>
    <row r="26" spans="2:10">
      <c r="B26" s="163"/>
      <c r="C26" s="174"/>
      <c r="D26" s="175"/>
      <c r="E26" s="175"/>
      <c r="F26" s="176"/>
      <c r="G26" s="175"/>
      <c r="H26" s="177"/>
      <c r="I26" s="178"/>
      <c r="J26" s="68"/>
    </row>
    <row r="27" spans="2:10">
      <c r="B27" s="163"/>
      <c r="C27" s="179"/>
      <c r="D27" s="159"/>
      <c r="E27" s="159"/>
      <c r="F27" s="160"/>
      <c r="G27" s="159"/>
      <c r="H27" s="161"/>
      <c r="J27" s="68"/>
    </row>
    <row r="28" spans="2:10">
      <c r="B28" s="163"/>
      <c r="C28" s="179"/>
      <c r="D28" s="159"/>
      <c r="E28" s="159"/>
      <c r="F28" s="160"/>
      <c r="G28" s="159"/>
      <c r="H28" s="161"/>
      <c r="I28" s="164"/>
      <c r="J28" s="68"/>
    </row>
    <row r="29" spans="2:10">
      <c r="B29" s="163"/>
      <c r="C29" s="179"/>
      <c r="D29" s="159"/>
      <c r="E29" s="159"/>
      <c r="F29" s="160"/>
      <c r="G29" s="159"/>
      <c r="H29" s="161"/>
      <c r="I29" s="164"/>
      <c r="J29" s="68"/>
    </row>
    <row r="30" spans="2:10">
      <c r="B30" s="163"/>
      <c r="C30" s="174"/>
      <c r="D30" s="175"/>
      <c r="E30" s="175"/>
      <c r="F30" s="176"/>
      <c r="G30" s="175"/>
      <c r="H30" s="177"/>
      <c r="I30" s="178"/>
      <c r="J30" s="68"/>
    </row>
    <row r="31" spans="2:10" ht="13.75" customHeight="1">
      <c r="B31" s="163"/>
      <c r="C31" s="158"/>
      <c r="D31" s="159"/>
      <c r="E31" s="159"/>
      <c r="F31" s="159"/>
      <c r="G31" s="159"/>
      <c r="H31" s="161"/>
      <c r="I31" s="164"/>
      <c r="J31" s="68"/>
    </row>
    <row r="32" spans="2:10">
      <c r="B32" s="163"/>
      <c r="C32" s="174"/>
      <c r="D32" s="175"/>
      <c r="E32" s="175"/>
      <c r="F32" s="176"/>
      <c r="G32" s="175"/>
      <c r="H32" s="177"/>
      <c r="I32" s="178"/>
      <c r="J32" s="68"/>
    </row>
    <row r="33" spans="2:10" ht="13.75" customHeight="1">
      <c r="B33" s="163"/>
      <c r="C33" s="158"/>
      <c r="D33" s="267"/>
      <c r="E33" s="159"/>
      <c r="F33" s="159"/>
      <c r="G33" s="159"/>
      <c r="H33" s="161"/>
      <c r="I33" s="164"/>
      <c r="J33" s="68"/>
    </row>
    <row r="34" spans="2:10">
      <c r="B34" s="73"/>
      <c r="D34" s="159"/>
      <c r="E34" s="159"/>
      <c r="F34" s="160"/>
      <c r="G34" s="159"/>
      <c r="H34" s="161"/>
      <c r="I34" s="164"/>
      <c r="J34" s="68"/>
    </row>
    <row r="35" spans="2:10">
      <c r="B35" s="163"/>
      <c r="C35" s="179"/>
      <c r="D35" s="159"/>
      <c r="E35" s="159"/>
      <c r="F35" s="160"/>
      <c r="G35" s="159"/>
      <c r="H35" s="161"/>
      <c r="J35" s="68"/>
    </row>
    <row r="36" spans="2:10">
      <c r="B36" s="163"/>
      <c r="C36" s="174"/>
      <c r="D36" s="175"/>
      <c r="E36" s="175"/>
      <c r="F36" s="176"/>
      <c r="G36" s="175"/>
      <c r="H36" s="177"/>
      <c r="I36" s="178"/>
      <c r="J36" s="68"/>
    </row>
    <row r="37" spans="2:10" ht="13.75" customHeight="1">
      <c r="B37" s="163"/>
      <c r="C37" s="174"/>
      <c r="D37" s="175"/>
      <c r="E37" s="175"/>
      <c r="F37" s="176"/>
      <c r="G37" s="175"/>
      <c r="H37" s="177"/>
      <c r="I37" s="178"/>
      <c r="J37" s="68"/>
    </row>
    <row r="38" spans="2:10">
      <c r="B38" s="163"/>
      <c r="C38" s="167"/>
      <c r="D38" s="168"/>
      <c r="E38" s="168"/>
      <c r="F38" s="168"/>
      <c r="G38" s="168"/>
      <c r="H38" s="169"/>
      <c r="I38" s="268"/>
      <c r="J38" s="68"/>
    </row>
    <row r="39" spans="2:10">
      <c r="B39" s="162"/>
      <c r="C39" s="167"/>
      <c r="D39" s="168"/>
      <c r="E39" s="168"/>
      <c r="F39" s="168"/>
      <c r="G39" s="168"/>
      <c r="H39" s="169"/>
      <c r="I39" s="269"/>
      <c r="J39" s="68"/>
    </row>
    <row r="40" spans="2:10">
      <c r="B40" s="162"/>
      <c r="C40" s="167"/>
      <c r="D40" s="168"/>
      <c r="E40" s="168"/>
      <c r="F40" s="168"/>
      <c r="G40" s="168"/>
      <c r="H40" s="169"/>
      <c r="I40" s="269"/>
      <c r="J40" s="68"/>
    </row>
    <row r="41" spans="2:10" ht="13.75" customHeight="1">
      <c r="B41" s="163"/>
      <c r="C41" s="69"/>
      <c r="D41" s="69"/>
      <c r="E41" s="69"/>
      <c r="F41" s="69"/>
      <c r="G41" s="69"/>
      <c r="H41" s="69"/>
      <c r="I41" s="165"/>
      <c r="J41" s="68"/>
    </row>
    <row r="42" spans="2:10">
      <c r="B42" s="163"/>
      <c r="J42" s="68"/>
    </row>
    <row r="43" spans="2:10" ht="9" customHeight="1" thickBot="1">
      <c r="B43" s="503"/>
      <c r="C43" s="504"/>
      <c r="D43" s="153"/>
      <c r="E43" s="153"/>
      <c r="F43" s="153"/>
      <c r="G43" s="153"/>
      <c r="H43" s="154"/>
      <c r="I43" s="155"/>
      <c r="J43" s="156"/>
    </row>
    <row r="44" spans="2:10">
      <c r="B44" s="67"/>
      <c r="C44" s="67"/>
      <c r="D44" s="67"/>
      <c r="E44" s="67"/>
      <c r="F44" s="67"/>
      <c r="G44" s="67"/>
      <c r="H44" s="67"/>
      <c r="I44" s="67"/>
      <c r="J44" s="67"/>
    </row>
    <row r="45" spans="2:10">
      <c r="B45" s="74" t="s">
        <v>14</v>
      </c>
    </row>
    <row r="46" spans="2:10" ht="348.65" customHeight="1">
      <c r="C46" s="496" t="s">
        <v>209</v>
      </c>
      <c r="D46" s="497"/>
      <c r="E46" s="497"/>
      <c r="F46" s="497"/>
      <c r="G46" s="497"/>
      <c r="H46" s="497"/>
      <c r="I46" s="497"/>
      <c r="J46" s="497"/>
    </row>
  </sheetData>
  <sheetProtection sheet="1" selectLockedCells="1"/>
  <mergeCells count="5">
    <mergeCell ref="C46:J46"/>
    <mergeCell ref="I4:J4"/>
    <mergeCell ref="I8:J8"/>
    <mergeCell ref="I9:J9"/>
    <mergeCell ref="B43:C43"/>
  </mergeCells>
  <pageMargins left="0.51181102362204722" right="0.51181102362204722" top="0.78740157480314965" bottom="0.82677165354330717" header="0.39370078740157483" footer="0.31496062992125984"/>
  <pageSetup paperSize="9" scale="78" firstPageNumber="2" fitToHeight="4" orientation="landscape" r:id="rId1"/>
  <headerFooter>
    <oddHeader xml:space="preserve">&amp;R&amp;"-,Obyčejné"&amp;16&amp;P/&amp;N  &amp;"Arial CE,Obyčejné"&amp;10 </oddHeader>
  </headerFooter>
  <rowBreaks count="1" manualBreakCount="1">
    <brk id="43"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226D0-2D91-4C24-A9A0-4B7D7C43D242}">
  <dimension ref="A2:K61"/>
  <sheetViews>
    <sheetView view="pageBreakPreview" zoomScale="115" zoomScaleNormal="100" zoomScaleSheetLayoutView="115" zoomScalePageLayoutView="55" workbookViewId="0">
      <selection activeCell="F22" sqref="F22"/>
    </sheetView>
  </sheetViews>
  <sheetFormatPr defaultColWidth="9.08984375" defaultRowHeight="14.5"/>
  <cols>
    <col min="1" max="1" width="11.08984375" style="192" customWidth="1"/>
    <col min="2" max="2" width="7.6328125" style="186" customWidth="1"/>
    <col min="3" max="3" width="72.90625" style="186" customWidth="1"/>
    <col min="4" max="4" width="8.81640625" style="186" customWidth="1"/>
    <col min="5" max="5" width="8" style="186" customWidth="1"/>
    <col min="6" max="7" width="14" style="186" customWidth="1"/>
    <col min="8" max="9" width="16.6328125" style="186" customWidth="1"/>
    <col min="10" max="10" width="17.1796875" style="186" customWidth="1"/>
    <col min="11" max="11" width="11.08984375" style="186" customWidth="1"/>
    <col min="12" max="16384" width="9.08984375" style="186"/>
  </cols>
  <sheetData>
    <row r="2" spans="2:11" ht="15" thickBot="1"/>
    <row r="3" spans="2:11">
      <c r="B3" s="187"/>
      <c r="C3" s="188"/>
      <c r="D3" s="188"/>
      <c r="E3" s="188"/>
      <c r="F3" s="188"/>
      <c r="G3" s="188"/>
      <c r="H3" s="188"/>
      <c r="I3" s="188"/>
      <c r="J3" s="189"/>
    </row>
    <row r="4" spans="2:11">
      <c r="B4" s="190" t="s">
        <v>50</v>
      </c>
      <c r="C4" s="266" t="s">
        <v>161</v>
      </c>
      <c r="D4" s="263"/>
      <c r="E4" s="263"/>
      <c r="F4" s="264"/>
      <c r="G4" s="263"/>
      <c r="H4" s="265"/>
      <c r="I4" s="265"/>
      <c r="J4" s="191"/>
    </row>
    <row r="5" spans="2:11" ht="15" thickBot="1">
      <c r="B5" s="509"/>
      <c r="C5" s="510"/>
      <c r="D5" s="193"/>
      <c r="E5" s="193"/>
      <c r="F5" s="193"/>
      <c r="G5" s="193"/>
      <c r="H5" s="194"/>
      <c r="I5" s="195"/>
      <c r="J5" s="196"/>
    </row>
    <row r="6" spans="2:11">
      <c r="B6" s="140"/>
      <c r="C6" s="141" t="s">
        <v>3</v>
      </c>
      <c r="D6" s="505" t="s">
        <v>4</v>
      </c>
      <c r="E6" s="506"/>
      <c r="F6" s="142" t="s">
        <v>5</v>
      </c>
      <c r="G6" s="143" t="s">
        <v>5</v>
      </c>
      <c r="H6" s="144" t="s">
        <v>6</v>
      </c>
      <c r="I6" s="145" t="s">
        <v>6</v>
      </c>
      <c r="J6" s="146" t="s">
        <v>5</v>
      </c>
    </row>
    <row r="7" spans="2:11" ht="15" thickBot="1">
      <c r="B7" s="147"/>
      <c r="C7" s="148" t="s">
        <v>7</v>
      </c>
      <c r="D7" s="135" t="s">
        <v>8</v>
      </c>
      <c r="E7" s="136" t="s">
        <v>9</v>
      </c>
      <c r="F7" s="137" t="s">
        <v>10</v>
      </c>
      <c r="G7" s="135" t="s">
        <v>11</v>
      </c>
      <c r="H7" s="138" t="s">
        <v>12</v>
      </c>
      <c r="I7" s="139" t="s">
        <v>13</v>
      </c>
      <c r="J7" s="197" t="s">
        <v>6</v>
      </c>
    </row>
    <row r="8" spans="2:11" ht="15" thickTop="1">
      <c r="B8" s="199" t="s">
        <v>61</v>
      </c>
      <c r="C8" s="200" t="s">
        <v>36</v>
      </c>
      <c r="D8" s="201"/>
      <c r="E8" s="202"/>
      <c r="F8" s="271"/>
      <c r="G8" s="272"/>
      <c r="H8" s="12"/>
      <c r="I8" s="203"/>
      <c r="J8" s="204"/>
      <c r="K8" s="198"/>
    </row>
    <row r="9" spans="2:11" ht="29">
      <c r="B9" s="205" t="s">
        <v>52</v>
      </c>
      <c r="C9" s="453" t="s">
        <v>301</v>
      </c>
      <c r="D9" s="454">
        <v>1</v>
      </c>
      <c r="E9" s="455" t="s">
        <v>1</v>
      </c>
      <c r="F9" s="310"/>
      <c r="G9" s="298"/>
      <c r="H9" s="95">
        <f t="shared" ref="H9:H15" si="0">D9*F9</f>
        <v>0</v>
      </c>
      <c r="I9" s="206">
        <f t="shared" ref="I9:I15" si="1">D9*G9</f>
        <v>0</v>
      </c>
      <c r="J9" s="207">
        <f t="shared" ref="J9:J18" si="2">H9+I9</f>
        <v>0</v>
      </c>
      <c r="K9" s="198"/>
    </row>
    <row r="10" spans="2:11" ht="43.5">
      <c r="B10" s="205" t="s">
        <v>53</v>
      </c>
      <c r="C10" s="453" t="s">
        <v>302</v>
      </c>
      <c r="D10" s="456">
        <v>1</v>
      </c>
      <c r="E10" s="457" t="s">
        <v>1</v>
      </c>
      <c r="F10" s="310"/>
      <c r="G10" s="298"/>
      <c r="H10" s="95">
        <f t="shared" si="0"/>
        <v>0</v>
      </c>
      <c r="I10" s="206">
        <f t="shared" si="1"/>
        <v>0</v>
      </c>
      <c r="J10" s="207">
        <f t="shared" si="2"/>
        <v>0</v>
      </c>
      <c r="K10" s="198"/>
    </row>
    <row r="11" spans="2:11">
      <c r="B11" s="205" t="s">
        <v>54</v>
      </c>
      <c r="C11" s="458" t="s">
        <v>182</v>
      </c>
      <c r="D11" s="459">
        <v>1</v>
      </c>
      <c r="E11" s="460" t="s">
        <v>1</v>
      </c>
      <c r="F11" s="310"/>
      <c r="G11" s="298"/>
      <c r="H11" s="95">
        <f t="shared" si="0"/>
        <v>0</v>
      </c>
      <c r="I11" s="206">
        <f t="shared" si="1"/>
        <v>0</v>
      </c>
      <c r="J11" s="207">
        <f t="shared" si="2"/>
        <v>0</v>
      </c>
      <c r="K11" s="198"/>
    </row>
    <row r="12" spans="2:11" ht="29">
      <c r="B12" s="205" t="s">
        <v>55</v>
      </c>
      <c r="C12" s="458" t="s">
        <v>303</v>
      </c>
      <c r="D12" s="459">
        <v>3</v>
      </c>
      <c r="E12" s="460" t="s">
        <v>1</v>
      </c>
      <c r="F12" s="310"/>
      <c r="G12" s="298"/>
      <c r="H12" s="95">
        <f t="shared" si="0"/>
        <v>0</v>
      </c>
      <c r="I12" s="206">
        <f t="shared" si="1"/>
        <v>0</v>
      </c>
      <c r="J12" s="207">
        <f t="shared" si="2"/>
        <v>0</v>
      </c>
      <c r="K12" s="198"/>
    </row>
    <row r="13" spans="2:11">
      <c r="B13" s="205" t="s">
        <v>56</v>
      </c>
      <c r="C13" s="458" t="s">
        <v>180</v>
      </c>
      <c r="D13" s="459">
        <v>12</v>
      </c>
      <c r="E13" s="460" t="s">
        <v>1</v>
      </c>
      <c r="F13" s="297"/>
      <c r="G13" s="298"/>
      <c r="H13" s="95">
        <f t="shared" si="0"/>
        <v>0</v>
      </c>
      <c r="I13" s="206">
        <f t="shared" si="1"/>
        <v>0</v>
      </c>
      <c r="J13" s="207">
        <f t="shared" si="2"/>
        <v>0</v>
      </c>
      <c r="K13" s="198"/>
    </row>
    <row r="14" spans="2:11" ht="29">
      <c r="B14" s="205" t="s">
        <v>57</v>
      </c>
      <c r="C14" s="458" t="s">
        <v>179</v>
      </c>
      <c r="D14" s="459">
        <v>4</v>
      </c>
      <c r="E14" s="460" t="s">
        <v>1</v>
      </c>
      <c r="F14" s="297"/>
      <c r="G14" s="298"/>
      <c r="H14" s="95">
        <f t="shared" si="0"/>
        <v>0</v>
      </c>
      <c r="I14" s="206">
        <f t="shared" si="1"/>
        <v>0</v>
      </c>
      <c r="J14" s="207">
        <f t="shared" si="2"/>
        <v>0</v>
      </c>
      <c r="K14" s="198"/>
    </row>
    <row r="15" spans="2:11">
      <c r="B15" s="205" t="s">
        <v>58</v>
      </c>
      <c r="C15" s="458" t="s">
        <v>163</v>
      </c>
      <c r="D15" s="459">
        <v>4</v>
      </c>
      <c r="E15" s="460" t="s">
        <v>1</v>
      </c>
      <c r="F15" s="297"/>
      <c r="G15" s="298"/>
      <c r="H15" s="95">
        <f t="shared" si="0"/>
        <v>0</v>
      </c>
      <c r="I15" s="206">
        <f t="shared" si="1"/>
        <v>0</v>
      </c>
      <c r="J15" s="207">
        <f t="shared" si="2"/>
        <v>0</v>
      </c>
      <c r="K15" s="198"/>
    </row>
    <row r="16" spans="2:11" ht="29">
      <c r="B16" s="205" t="s">
        <v>154</v>
      </c>
      <c r="C16" s="458" t="s">
        <v>178</v>
      </c>
      <c r="D16" s="459">
        <v>3</v>
      </c>
      <c r="E16" s="460" t="s">
        <v>1</v>
      </c>
      <c r="F16" s="297"/>
      <c r="G16" s="298"/>
      <c r="H16" s="95">
        <f t="shared" ref="H16:H17" si="3">D16*F16</f>
        <v>0</v>
      </c>
      <c r="I16" s="206">
        <f t="shared" ref="I16:I17" si="4">D16*G16</f>
        <v>0</v>
      </c>
      <c r="J16" s="207">
        <f t="shared" ref="J16:J17" si="5">H16+I16</f>
        <v>0</v>
      </c>
      <c r="K16" s="198"/>
    </row>
    <row r="17" spans="1:11">
      <c r="B17" s="205" t="s">
        <v>155</v>
      </c>
      <c r="C17" s="458" t="s">
        <v>181</v>
      </c>
      <c r="D17" s="459">
        <v>3</v>
      </c>
      <c r="E17" s="460" t="s">
        <v>1</v>
      </c>
      <c r="F17" s="297"/>
      <c r="G17" s="298"/>
      <c r="H17" s="95">
        <f t="shared" si="3"/>
        <v>0</v>
      </c>
      <c r="I17" s="206">
        <f t="shared" si="4"/>
        <v>0</v>
      </c>
      <c r="J17" s="207">
        <f t="shared" si="5"/>
        <v>0</v>
      </c>
      <c r="K17" s="198"/>
    </row>
    <row r="18" spans="1:11">
      <c r="B18" s="205" t="s">
        <v>59</v>
      </c>
      <c r="C18" s="454" t="s">
        <v>146</v>
      </c>
      <c r="D18" s="454">
        <v>1</v>
      </c>
      <c r="E18" s="455" t="s">
        <v>2</v>
      </c>
      <c r="F18" s="273"/>
      <c r="G18" s="274"/>
      <c r="H18" s="129">
        <f>SUM(H9:H17)*0.03</f>
        <v>0</v>
      </c>
      <c r="I18" s="208">
        <f>SUM(I9:I17)*0.03</f>
        <v>0</v>
      </c>
      <c r="J18" s="207">
        <f t="shared" si="2"/>
        <v>0</v>
      </c>
      <c r="K18" s="198"/>
    </row>
    <row r="19" spans="1:11">
      <c r="B19" s="209"/>
      <c r="C19" s="210"/>
      <c r="D19" s="210"/>
      <c r="E19" s="211"/>
      <c r="F19" s="275"/>
      <c r="G19" s="276"/>
      <c r="H19" s="117">
        <f>SUM(H9:H18)</f>
        <v>0</v>
      </c>
      <c r="I19" s="212">
        <f>SUM(I9:I18)</f>
        <v>0</v>
      </c>
      <c r="J19" s="119">
        <f>I19+H19</f>
        <v>0</v>
      </c>
      <c r="K19" s="198"/>
    </row>
    <row r="20" spans="1:11">
      <c r="B20" s="209"/>
      <c r="C20" s="210"/>
      <c r="D20" s="210"/>
      <c r="E20" s="211"/>
      <c r="F20" s="275"/>
      <c r="G20" s="276"/>
      <c r="H20" s="5"/>
      <c r="I20" s="213"/>
      <c r="J20" s="7"/>
      <c r="K20" s="198"/>
    </row>
    <row r="21" spans="1:11">
      <c r="B21" s="214" t="s">
        <v>60</v>
      </c>
      <c r="C21" s="215" t="s">
        <v>112</v>
      </c>
      <c r="D21" s="216"/>
      <c r="E21" s="217"/>
      <c r="F21" s="277"/>
      <c r="G21" s="278"/>
      <c r="H21" s="36"/>
      <c r="I21" s="218"/>
      <c r="J21" s="219"/>
      <c r="K21" s="198"/>
    </row>
    <row r="22" spans="1:11">
      <c r="A22" s="186"/>
      <c r="B22" s="311" t="s">
        <v>80</v>
      </c>
      <c r="C22" s="450" t="s">
        <v>164</v>
      </c>
      <c r="D22" s="210">
        <v>600</v>
      </c>
      <c r="E22" s="211" t="s">
        <v>0</v>
      </c>
      <c r="F22" s="297"/>
      <c r="G22" s="298"/>
      <c r="H22" s="95">
        <f t="shared" ref="H22:H24" si="6">D22*F22</f>
        <v>0</v>
      </c>
      <c r="I22" s="206">
        <f t="shared" ref="I22:I24" si="7">D22*G22</f>
        <v>0</v>
      </c>
      <c r="J22" s="207">
        <f t="shared" ref="J22:J26" si="8">H22+I22</f>
        <v>0</v>
      </c>
      <c r="K22" s="198"/>
    </row>
    <row r="23" spans="1:11">
      <c r="B23" s="311" t="s">
        <v>81</v>
      </c>
      <c r="C23" s="450" t="s">
        <v>29</v>
      </c>
      <c r="D23" s="210">
        <v>15</v>
      </c>
      <c r="E23" s="211" t="s">
        <v>0</v>
      </c>
      <c r="F23" s="299"/>
      <c r="G23" s="298"/>
      <c r="H23" s="95">
        <f t="shared" si="6"/>
        <v>0</v>
      </c>
      <c r="I23" s="206">
        <f t="shared" si="7"/>
        <v>0</v>
      </c>
      <c r="J23" s="207">
        <f t="shared" si="8"/>
        <v>0</v>
      </c>
      <c r="K23" s="198"/>
    </row>
    <row r="24" spans="1:11">
      <c r="B24" s="311" t="s">
        <v>165</v>
      </c>
      <c r="C24" s="450" t="s">
        <v>18</v>
      </c>
      <c r="D24" s="220">
        <f>SUM(D22:D22)</f>
        <v>600</v>
      </c>
      <c r="E24" s="221" t="s">
        <v>0</v>
      </c>
      <c r="F24" s="299"/>
      <c r="G24" s="298"/>
      <c r="H24" s="95">
        <f t="shared" si="6"/>
        <v>0</v>
      </c>
      <c r="I24" s="206">
        <f t="shared" si="7"/>
        <v>0</v>
      </c>
      <c r="J24" s="207">
        <f t="shared" si="8"/>
        <v>0</v>
      </c>
      <c r="K24" s="198"/>
    </row>
    <row r="25" spans="1:11">
      <c r="B25" s="311" t="s">
        <v>166</v>
      </c>
      <c r="C25" s="450" t="s">
        <v>30</v>
      </c>
      <c r="D25" s="210">
        <v>1</v>
      </c>
      <c r="E25" s="211" t="s">
        <v>2</v>
      </c>
      <c r="F25" s="279"/>
      <c r="G25" s="280"/>
      <c r="H25" s="129">
        <f>SUM(H22:H23)*0.05</f>
        <v>0</v>
      </c>
      <c r="I25" s="206"/>
      <c r="J25" s="207">
        <f t="shared" si="8"/>
        <v>0</v>
      </c>
      <c r="K25" s="198"/>
    </row>
    <row r="26" spans="1:11">
      <c r="B26" s="209"/>
      <c r="C26" s="210"/>
      <c r="D26" s="210"/>
      <c r="E26" s="211"/>
      <c r="F26" s="275"/>
      <c r="G26" s="276"/>
      <c r="H26" s="117">
        <f>SUM(H22:H25)</f>
        <v>0</v>
      </c>
      <c r="I26" s="212">
        <f>SUM(I22:I25)</f>
        <v>0</v>
      </c>
      <c r="J26" s="119">
        <f t="shared" si="8"/>
        <v>0</v>
      </c>
      <c r="K26" s="198"/>
    </row>
    <row r="27" spans="1:11">
      <c r="B27" s="209"/>
      <c r="C27" s="210"/>
      <c r="D27" s="210"/>
      <c r="E27" s="211"/>
      <c r="F27" s="275"/>
      <c r="G27" s="276"/>
      <c r="H27" s="5"/>
      <c r="I27" s="222"/>
      <c r="J27" s="30"/>
      <c r="K27" s="198"/>
    </row>
    <row r="28" spans="1:11">
      <c r="B28" s="223" t="s">
        <v>62</v>
      </c>
      <c r="C28" s="224" t="s">
        <v>113</v>
      </c>
      <c r="D28" s="225"/>
      <c r="E28" s="226"/>
      <c r="F28" s="281"/>
      <c r="G28" s="282"/>
      <c r="H28" s="44"/>
      <c r="I28" s="227"/>
      <c r="J28" s="228"/>
      <c r="K28" s="198"/>
    </row>
    <row r="29" spans="1:11" ht="29">
      <c r="A29" s="230"/>
      <c r="B29" s="270" t="s">
        <v>63</v>
      </c>
      <c r="C29" s="450" t="s">
        <v>167</v>
      </c>
      <c r="D29" s="210">
        <v>40</v>
      </c>
      <c r="E29" s="211" t="s">
        <v>0</v>
      </c>
      <c r="F29" s="297"/>
      <c r="G29" s="298"/>
      <c r="H29" s="88">
        <f t="shared" ref="H29:H31" si="9">D29*F29</f>
        <v>0</v>
      </c>
      <c r="I29" s="229">
        <f t="shared" ref="I29:I31" si="10">D29*G29</f>
        <v>0</v>
      </c>
      <c r="J29" s="92">
        <f t="shared" ref="J29:J36" si="11">H29+I29</f>
        <v>0</v>
      </c>
      <c r="K29" s="198"/>
    </row>
    <row r="30" spans="1:11">
      <c r="A30" s="230"/>
      <c r="B30" s="270" t="s">
        <v>64</v>
      </c>
      <c r="C30" s="450" t="s">
        <v>183</v>
      </c>
      <c r="D30" s="210">
        <v>60</v>
      </c>
      <c r="E30" s="211" t="s">
        <v>0</v>
      </c>
      <c r="F30" s="310"/>
      <c r="G30" s="298"/>
      <c r="H30" s="88">
        <f t="shared" si="9"/>
        <v>0</v>
      </c>
      <c r="I30" s="229">
        <f t="shared" si="10"/>
        <v>0</v>
      </c>
      <c r="J30" s="92">
        <f t="shared" si="11"/>
        <v>0</v>
      </c>
      <c r="K30" s="198"/>
    </row>
    <row r="31" spans="1:11">
      <c r="A31" s="230"/>
      <c r="B31" s="270" t="s">
        <v>65</v>
      </c>
      <c r="C31" s="450" t="s">
        <v>185</v>
      </c>
      <c r="D31" s="210">
        <v>50</v>
      </c>
      <c r="E31" s="211" t="s">
        <v>0</v>
      </c>
      <c r="F31" s="310"/>
      <c r="G31" s="298"/>
      <c r="H31" s="88">
        <f t="shared" si="9"/>
        <v>0</v>
      </c>
      <c r="I31" s="229">
        <f t="shared" si="10"/>
        <v>0</v>
      </c>
      <c r="J31" s="92">
        <f t="shared" si="11"/>
        <v>0</v>
      </c>
      <c r="K31" s="198"/>
    </row>
    <row r="32" spans="1:11">
      <c r="A32" s="230"/>
      <c r="B32" s="270" t="s">
        <v>66</v>
      </c>
      <c r="C32" s="450" t="s">
        <v>153</v>
      </c>
      <c r="D32" s="210">
        <v>75</v>
      </c>
      <c r="E32" s="211" t="s">
        <v>0</v>
      </c>
      <c r="F32" s="310"/>
      <c r="G32" s="298"/>
      <c r="H32" s="88">
        <f t="shared" ref="H32:H33" si="12">D32*F32</f>
        <v>0</v>
      </c>
      <c r="I32" s="229">
        <f t="shared" ref="I32:I33" si="13">D32*G32</f>
        <v>0</v>
      </c>
      <c r="J32" s="92">
        <f t="shared" ref="J32:J33" si="14">H32+I32</f>
        <v>0</v>
      </c>
      <c r="K32" s="198"/>
    </row>
    <row r="33" spans="1:11">
      <c r="A33" s="230"/>
      <c r="B33" s="270" t="s">
        <v>67</v>
      </c>
      <c r="C33" s="450" t="s">
        <v>184</v>
      </c>
      <c r="D33" s="210">
        <v>40</v>
      </c>
      <c r="E33" s="211" t="s">
        <v>0</v>
      </c>
      <c r="F33" s="310"/>
      <c r="G33" s="298"/>
      <c r="H33" s="88">
        <f t="shared" si="12"/>
        <v>0</v>
      </c>
      <c r="I33" s="229">
        <f t="shared" si="13"/>
        <v>0</v>
      </c>
      <c r="J33" s="92">
        <f t="shared" si="14"/>
        <v>0</v>
      </c>
      <c r="K33" s="198"/>
    </row>
    <row r="34" spans="1:11">
      <c r="B34" s="270" t="s">
        <v>186</v>
      </c>
      <c r="C34" s="450" t="s">
        <v>32</v>
      </c>
      <c r="D34" s="451">
        <v>1</v>
      </c>
      <c r="E34" s="452" t="s">
        <v>2</v>
      </c>
      <c r="F34" s="283"/>
      <c r="G34" s="284"/>
      <c r="H34" s="115">
        <f>SUM(H29:H33)*0.015</f>
        <v>0</v>
      </c>
      <c r="I34" s="229"/>
      <c r="J34" s="92">
        <f t="shared" si="11"/>
        <v>0</v>
      </c>
      <c r="K34" s="198"/>
    </row>
    <row r="35" spans="1:11">
      <c r="B35" s="270" t="s">
        <v>187</v>
      </c>
      <c r="C35" s="450" t="s">
        <v>33</v>
      </c>
      <c r="D35" s="210">
        <v>1</v>
      </c>
      <c r="E35" s="211" t="s">
        <v>2</v>
      </c>
      <c r="F35" s="279"/>
      <c r="G35" s="284"/>
      <c r="H35" s="115">
        <f>SUM(H29:H34)*0.03</f>
        <v>0</v>
      </c>
      <c r="I35" s="231">
        <f>SUM(I29:I34)*0.03</f>
        <v>0</v>
      </c>
      <c r="J35" s="92">
        <f t="shared" si="11"/>
        <v>0</v>
      </c>
      <c r="K35" s="198"/>
    </row>
    <row r="36" spans="1:11">
      <c r="B36" s="209"/>
      <c r="C36" s="210"/>
      <c r="D36" s="210"/>
      <c r="E36" s="211"/>
      <c r="F36" s="275"/>
      <c r="G36" s="276"/>
      <c r="H36" s="117">
        <f>SUM(H29:H35)</f>
        <v>0</v>
      </c>
      <c r="I36" s="212">
        <f>SUM(I29:I35)</f>
        <v>0</v>
      </c>
      <c r="J36" s="119">
        <f t="shared" si="11"/>
        <v>0</v>
      </c>
      <c r="K36" s="198"/>
    </row>
    <row r="37" spans="1:11">
      <c r="B37" s="209"/>
      <c r="C37" s="210"/>
      <c r="D37" s="210"/>
      <c r="E37" s="211"/>
      <c r="F37" s="275"/>
      <c r="G37" s="276"/>
      <c r="H37" s="15"/>
      <c r="I37" s="232"/>
      <c r="J37" s="17"/>
      <c r="K37" s="198"/>
    </row>
    <row r="38" spans="1:11">
      <c r="B38" s="233" t="s">
        <v>68</v>
      </c>
      <c r="C38" s="234" t="s">
        <v>114</v>
      </c>
      <c r="D38" s="235"/>
      <c r="E38" s="236"/>
      <c r="F38" s="285"/>
      <c r="G38" s="286"/>
      <c r="H38" s="105"/>
      <c r="I38" s="237"/>
      <c r="J38" s="238"/>
      <c r="K38" s="198"/>
    </row>
    <row r="39" spans="1:11">
      <c r="B39" s="209" t="s">
        <v>69</v>
      </c>
      <c r="C39" s="450" t="s">
        <v>168</v>
      </c>
      <c r="D39" s="220">
        <f>D24</f>
        <v>600</v>
      </c>
      <c r="E39" s="221" t="s">
        <v>0</v>
      </c>
      <c r="F39" s="300"/>
      <c r="G39" s="301"/>
      <c r="H39" s="88">
        <f>D39*F39</f>
        <v>0</v>
      </c>
      <c r="I39" s="229">
        <f>D39*G39</f>
        <v>0</v>
      </c>
      <c r="J39" s="92">
        <f>H39+I39</f>
        <v>0</v>
      </c>
      <c r="K39" s="198"/>
    </row>
    <row r="40" spans="1:11" ht="29">
      <c r="B40" s="209" t="s">
        <v>70</v>
      </c>
      <c r="C40" s="450" t="s">
        <v>169</v>
      </c>
      <c r="D40" s="210">
        <v>1</v>
      </c>
      <c r="E40" s="211" t="s">
        <v>2</v>
      </c>
      <c r="F40" s="300"/>
      <c r="G40" s="298"/>
      <c r="H40" s="88">
        <f>D40*F40</f>
        <v>0</v>
      </c>
      <c r="I40" s="229">
        <f>D40*G40</f>
        <v>0</v>
      </c>
      <c r="J40" s="92">
        <f>H40+I40</f>
        <v>0</v>
      </c>
      <c r="K40" s="198"/>
    </row>
    <row r="41" spans="1:11">
      <c r="B41" s="209" t="s">
        <v>71</v>
      </c>
      <c r="C41" s="450" t="s">
        <v>39</v>
      </c>
      <c r="D41" s="210">
        <v>1</v>
      </c>
      <c r="E41" s="211" t="s">
        <v>2</v>
      </c>
      <c r="F41" s="300"/>
      <c r="G41" s="298"/>
      <c r="H41" s="88">
        <f>D41*F41</f>
        <v>0</v>
      </c>
      <c r="I41" s="229">
        <f>D41*G41</f>
        <v>0</v>
      </c>
      <c r="J41" s="92">
        <f>H41+I41</f>
        <v>0</v>
      </c>
      <c r="K41" s="198"/>
    </row>
    <row r="42" spans="1:11">
      <c r="B42" s="209" t="s">
        <v>72</v>
      </c>
      <c r="C42" s="210" t="s">
        <v>40</v>
      </c>
      <c r="D42" s="210">
        <v>1</v>
      </c>
      <c r="E42" s="211" t="s">
        <v>2</v>
      </c>
      <c r="F42" s="300"/>
      <c r="G42" s="298"/>
      <c r="H42" s="88">
        <f>D42*F42</f>
        <v>0</v>
      </c>
      <c r="I42" s="229">
        <f>D42*G42</f>
        <v>0</v>
      </c>
      <c r="J42" s="92">
        <f>H42+I42</f>
        <v>0</v>
      </c>
      <c r="K42" s="198"/>
    </row>
    <row r="43" spans="1:11">
      <c r="B43" s="209"/>
      <c r="C43" s="210"/>
      <c r="D43" s="210"/>
      <c r="E43" s="211"/>
      <c r="F43" s="275"/>
      <c r="G43" s="284"/>
      <c r="H43" s="117">
        <f>SUM(H39:H42)</f>
        <v>0</v>
      </c>
      <c r="I43" s="212">
        <f>SUM(I39:I42)</f>
        <v>0</v>
      </c>
      <c r="J43" s="119">
        <f>SUM(H43:I43)</f>
        <v>0</v>
      </c>
      <c r="K43" s="198"/>
    </row>
    <row r="44" spans="1:11">
      <c r="B44" s="209"/>
      <c r="C44" s="210"/>
      <c r="D44" s="210"/>
      <c r="E44" s="211"/>
      <c r="F44" s="275"/>
      <c r="G44" s="276"/>
      <c r="H44" s="15"/>
      <c r="I44" s="232"/>
      <c r="J44" s="17"/>
      <c r="K44" s="198"/>
    </row>
    <row r="45" spans="1:11">
      <c r="B45" s="239" t="s">
        <v>73</v>
      </c>
      <c r="C45" s="240" t="s">
        <v>41</v>
      </c>
      <c r="D45" s="241"/>
      <c r="E45" s="242"/>
      <c r="F45" s="287"/>
      <c r="G45" s="288"/>
      <c r="H45" s="112"/>
      <c r="I45" s="243"/>
      <c r="J45" s="244"/>
      <c r="K45" s="198"/>
    </row>
    <row r="46" spans="1:11" ht="29">
      <c r="B46" s="315" t="s">
        <v>191</v>
      </c>
      <c r="C46" s="450" t="s">
        <v>192</v>
      </c>
      <c r="D46" s="210">
        <v>8</v>
      </c>
      <c r="E46" s="211" t="s">
        <v>21</v>
      </c>
      <c r="F46" s="300"/>
      <c r="G46" s="298"/>
      <c r="H46" s="88">
        <f>D46*F46</f>
        <v>0</v>
      </c>
      <c r="I46" s="229">
        <f>D46*G46</f>
        <v>0</v>
      </c>
      <c r="J46" s="92">
        <f>H46+I46</f>
        <v>0</v>
      </c>
      <c r="K46" s="198"/>
    </row>
    <row r="47" spans="1:11">
      <c r="B47" s="209"/>
      <c r="C47" s="210"/>
      <c r="D47" s="210"/>
      <c r="E47" s="211"/>
      <c r="F47" s="275"/>
      <c r="G47" s="284"/>
      <c r="H47" s="117">
        <f>SUM(H46)</f>
        <v>0</v>
      </c>
      <c r="I47" s="212">
        <f>SUM(I46)</f>
        <v>0</v>
      </c>
      <c r="J47" s="119">
        <f>SUM(H47:I47)</f>
        <v>0</v>
      </c>
      <c r="K47" s="198"/>
    </row>
    <row r="48" spans="1:11">
      <c r="B48" s="209"/>
      <c r="C48" s="210"/>
      <c r="D48" s="210"/>
      <c r="E48" s="211"/>
      <c r="F48" s="275"/>
      <c r="G48" s="276"/>
      <c r="H48" s="15"/>
      <c r="I48" s="232"/>
      <c r="J48" s="17"/>
      <c r="K48" s="198"/>
    </row>
    <row r="49" spans="2:11">
      <c r="B49" s="245" t="s">
        <v>74</v>
      </c>
      <c r="C49" s="246" t="s">
        <v>115</v>
      </c>
      <c r="D49" s="247"/>
      <c r="E49" s="248"/>
      <c r="F49" s="289"/>
      <c r="G49" s="290"/>
      <c r="H49" s="52"/>
      <c r="I49" s="249"/>
      <c r="J49" s="250"/>
      <c r="K49" s="198"/>
    </row>
    <row r="50" spans="2:11">
      <c r="B50" s="205" t="s">
        <v>75</v>
      </c>
      <c r="C50" s="450" t="s">
        <v>170</v>
      </c>
      <c r="D50" s="210">
        <v>1</v>
      </c>
      <c r="E50" s="211" t="s">
        <v>1</v>
      </c>
      <c r="F50" s="300"/>
      <c r="G50" s="301"/>
      <c r="H50" s="88">
        <f t="shared" ref="H50:H56" si="15">D50*F50</f>
        <v>0</v>
      </c>
      <c r="I50" s="229">
        <f t="shared" ref="I50:I56" si="16">D50*G50</f>
        <v>0</v>
      </c>
      <c r="J50" s="92">
        <f t="shared" ref="J50:J57" si="17">H50+I50</f>
        <v>0</v>
      </c>
      <c r="K50" s="198"/>
    </row>
    <row r="51" spans="2:11">
      <c r="B51" s="205" t="s">
        <v>76</v>
      </c>
      <c r="C51" s="450" t="s">
        <v>204</v>
      </c>
      <c r="D51" s="210">
        <v>1</v>
      </c>
      <c r="E51" s="211" t="s">
        <v>1</v>
      </c>
      <c r="F51" s="300"/>
      <c r="G51" s="301"/>
      <c r="H51" s="88">
        <f t="shared" si="15"/>
        <v>0</v>
      </c>
      <c r="I51" s="229">
        <f t="shared" si="16"/>
        <v>0</v>
      </c>
      <c r="J51" s="92">
        <f t="shared" ref="J51" si="18">H51+I51</f>
        <v>0</v>
      </c>
      <c r="K51" s="198"/>
    </row>
    <row r="52" spans="2:11">
      <c r="B52" s="205" t="s">
        <v>77</v>
      </c>
      <c r="C52" s="450" t="s">
        <v>171</v>
      </c>
      <c r="D52" s="210">
        <v>8</v>
      </c>
      <c r="E52" s="211" t="s">
        <v>21</v>
      </c>
      <c r="F52" s="300"/>
      <c r="G52" s="302"/>
      <c r="H52" s="88">
        <f t="shared" si="15"/>
        <v>0</v>
      </c>
      <c r="I52" s="229">
        <f t="shared" si="16"/>
        <v>0</v>
      </c>
      <c r="J52" s="92">
        <f t="shared" si="17"/>
        <v>0</v>
      </c>
      <c r="K52" s="198"/>
    </row>
    <row r="53" spans="2:11">
      <c r="B53" s="205" t="s">
        <v>78</v>
      </c>
      <c r="C53" s="450" t="s">
        <v>172</v>
      </c>
      <c r="D53" s="210">
        <v>8</v>
      </c>
      <c r="E53" s="211" t="s">
        <v>21</v>
      </c>
      <c r="F53" s="300"/>
      <c r="G53" s="301"/>
      <c r="H53" s="88">
        <f t="shared" si="15"/>
        <v>0</v>
      </c>
      <c r="I53" s="229">
        <f t="shared" si="16"/>
        <v>0</v>
      </c>
      <c r="J53" s="92">
        <f t="shared" si="17"/>
        <v>0</v>
      </c>
      <c r="K53" s="198"/>
    </row>
    <row r="54" spans="2:11">
      <c r="B54" s="205" t="s">
        <v>79</v>
      </c>
      <c r="C54" s="450" t="s">
        <v>176</v>
      </c>
      <c r="D54" s="210">
        <v>8</v>
      </c>
      <c r="E54" s="211" t="s">
        <v>21</v>
      </c>
      <c r="F54" s="300"/>
      <c r="G54" s="301"/>
      <c r="H54" s="88">
        <f t="shared" si="15"/>
        <v>0</v>
      </c>
      <c r="I54" s="229">
        <f t="shared" si="16"/>
        <v>0</v>
      </c>
      <c r="J54" s="92">
        <f t="shared" si="17"/>
        <v>0</v>
      </c>
      <c r="K54" s="198"/>
    </row>
    <row r="55" spans="2:11">
      <c r="B55" s="205" t="s">
        <v>188</v>
      </c>
      <c r="C55" s="450" t="s">
        <v>177</v>
      </c>
      <c r="D55" s="210">
        <v>8</v>
      </c>
      <c r="E55" s="211" t="s">
        <v>21</v>
      </c>
      <c r="F55" s="300"/>
      <c r="G55" s="301"/>
      <c r="H55" s="88">
        <f t="shared" si="15"/>
        <v>0</v>
      </c>
      <c r="I55" s="229">
        <f t="shared" si="16"/>
        <v>0</v>
      </c>
      <c r="J55" s="92">
        <f t="shared" si="17"/>
        <v>0</v>
      </c>
      <c r="K55" s="198"/>
    </row>
    <row r="56" spans="2:11" ht="43.5">
      <c r="B56" s="205" t="s">
        <v>203</v>
      </c>
      <c r="C56" s="450" t="s">
        <v>189</v>
      </c>
      <c r="D56" s="210">
        <v>8</v>
      </c>
      <c r="E56" s="211" t="s">
        <v>21</v>
      </c>
      <c r="F56" s="300"/>
      <c r="G56" s="301"/>
      <c r="H56" s="88">
        <f t="shared" si="15"/>
        <v>0</v>
      </c>
      <c r="I56" s="229">
        <f t="shared" si="16"/>
        <v>0</v>
      </c>
      <c r="J56" s="92">
        <f t="shared" ref="J56" si="19">H56+I56</f>
        <v>0</v>
      </c>
      <c r="K56" s="198"/>
    </row>
    <row r="57" spans="2:11">
      <c r="B57" s="209"/>
      <c r="C57" s="210"/>
      <c r="D57" s="210"/>
      <c r="E57" s="211"/>
      <c r="F57" s="275"/>
      <c r="G57" s="276"/>
      <c r="H57" s="117">
        <f>SUM(H50:H56)</f>
        <v>0</v>
      </c>
      <c r="I57" s="251">
        <f>SUM(I50:I56)</f>
        <v>0</v>
      </c>
      <c r="J57" s="121">
        <f t="shared" si="17"/>
        <v>0</v>
      </c>
      <c r="K57" s="198"/>
    </row>
    <row r="58" spans="2:11">
      <c r="B58" s="252"/>
      <c r="C58" s="253"/>
      <c r="D58" s="253"/>
      <c r="E58" s="254"/>
      <c r="F58" s="291"/>
      <c r="G58" s="292"/>
      <c r="H58" s="60"/>
      <c r="I58" s="255"/>
      <c r="J58" s="62"/>
      <c r="K58" s="198"/>
    </row>
    <row r="59" spans="2:11" ht="15" thickBot="1">
      <c r="B59" s="507"/>
      <c r="C59" s="508"/>
      <c r="D59" s="508"/>
      <c r="E59" s="508"/>
      <c r="F59" s="293"/>
      <c r="G59" s="294"/>
      <c r="H59" s="256"/>
      <c r="I59" s="257"/>
      <c r="J59" s="23"/>
      <c r="K59" s="198"/>
    </row>
    <row r="60" spans="2:11" ht="15" thickBot="1">
      <c r="B60" s="258"/>
      <c r="C60" s="259" t="s">
        <v>174</v>
      </c>
      <c r="D60" s="260">
        <v>1</v>
      </c>
      <c r="E60" s="261" t="s">
        <v>2</v>
      </c>
      <c r="F60" s="295"/>
      <c r="G60" s="296"/>
      <c r="H60" s="65">
        <f>H19+H26+H36+H43+H47+H57</f>
        <v>0</v>
      </c>
      <c r="I60" s="65">
        <f>I19+I26+I36+I43+I47+I57</f>
        <v>0</v>
      </c>
      <c r="J60" s="66">
        <f>H60+I60</f>
        <v>0</v>
      </c>
      <c r="K60" s="198"/>
    </row>
    <row r="61" spans="2:11">
      <c r="B61" s="188"/>
      <c r="C61" s="188"/>
      <c r="D61" s="188"/>
      <c r="E61" s="188"/>
      <c r="F61" s="188"/>
      <c r="G61" s="188"/>
      <c r="H61" s="188"/>
      <c r="I61" s="188"/>
      <c r="J61" s="188"/>
      <c r="K61" s="198"/>
    </row>
  </sheetData>
  <sheetProtection sheet="1" selectLockedCells="1"/>
  <mergeCells count="3">
    <mergeCell ref="D6:E6"/>
    <mergeCell ref="B59:E59"/>
    <mergeCell ref="B5:C5"/>
  </mergeCells>
  <phoneticPr fontId="50" type="noConversion"/>
  <pageMargins left="0.51181102362204722" right="0.51181102362204722" top="0.78740157480314965" bottom="0.82677165354330717" header="0.39370078740157483" footer="0.31496062992125984"/>
  <pageSetup paperSize="9" scale="78" firstPageNumber="2" fitToHeight="4" orientation="landscape" r:id="rId1"/>
  <headerFooter>
    <oddHeader xml:space="preserve">&amp;R&amp;"-,Obyčejné"&amp;16&amp;P/&amp;N  &amp;"Arial CE,Obyčejné"&amp;10 </oddHeader>
  </headerFooter>
  <rowBreaks count="2" manualBreakCount="2">
    <brk id="27" min="1" max="9" man="1"/>
    <brk id="48" min="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462BE-B15A-4DE7-B694-5D05882C68D7}">
  <dimension ref="A2:K54"/>
  <sheetViews>
    <sheetView view="pageBreakPreview" topLeftCell="A19" zoomScale="115" zoomScaleNormal="100" zoomScaleSheetLayoutView="115" zoomScalePageLayoutView="55" workbookViewId="0">
      <selection activeCell="F34" sqref="F34"/>
    </sheetView>
  </sheetViews>
  <sheetFormatPr defaultColWidth="9.08984375" defaultRowHeight="14.5"/>
  <cols>
    <col min="1" max="1" width="11.08984375" style="85" customWidth="1"/>
    <col min="2" max="2" width="7.6328125" style="74" customWidth="1"/>
    <col min="3" max="3" width="72.90625" style="74" customWidth="1"/>
    <col min="4" max="4" width="8.81640625" style="74" customWidth="1"/>
    <col min="5" max="5" width="8" style="74" customWidth="1"/>
    <col min="6" max="7" width="14" style="74" customWidth="1"/>
    <col min="8" max="9" width="16.6328125" style="74" customWidth="1"/>
    <col min="10" max="10" width="17.1796875" style="74" customWidth="1"/>
    <col min="11" max="11" width="11.08984375" style="74" customWidth="1"/>
    <col min="12" max="16384" width="9.08984375" style="74"/>
  </cols>
  <sheetData>
    <row r="2" spans="1:11" ht="15" thickBot="1"/>
    <row r="3" spans="1:11">
      <c r="B3" s="187"/>
      <c r="C3" s="188"/>
      <c r="D3" s="188"/>
      <c r="E3" s="188"/>
      <c r="F3" s="188"/>
      <c r="G3" s="188"/>
      <c r="H3" s="188"/>
      <c r="I3" s="188"/>
      <c r="J3" s="189"/>
    </row>
    <row r="4" spans="1:11">
      <c r="B4" s="190" t="s">
        <v>51</v>
      </c>
      <c r="C4" s="157" t="s">
        <v>152</v>
      </c>
      <c r="D4" s="263"/>
      <c r="E4" s="263"/>
      <c r="F4" s="264"/>
      <c r="G4" s="263"/>
      <c r="H4" s="265"/>
      <c r="I4" s="265"/>
      <c r="J4" s="191"/>
    </row>
    <row r="5" spans="1:11" ht="15" thickBot="1">
      <c r="B5" s="509"/>
      <c r="C5" s="510"/>
      <c r="D5" s="193"/>
      <c r="E5" s="193"/>
      <c r="F5" s="193"/>
      <c r="G5" s="193"/>
      <c r="H5" s="194"/>
      <c r="I5" s="195"/>
      <c r="J5" s="196"/>
    </row>
    <row r="6" spans="1:11">
      <c r="B6" s="140"/>
      <c r="C6" s="141" t="s">
        <v>3</v>
      </c>
      <c r="D6" s="505" t="s">
        <v>4</v>
      </c>
      <c r="E6" s="506"/>
      <c r="F6" s="142" t="s">
        <v>5</v>
      </c>
      <c r="G6" s="143" t="s">
        <v>5</v>
      </c>
      <c r="H6" s="144" t="s">
        <v>6</v>
      </c>
      <c r="I6" s="145" t="s">
        <v>6</v>
      </c>
      <c r="J6" s="146" t="s">
        <v>5</v>
      </c>
    </row>
    <row r="7" spans="1:11" ht="15" thickBot="1">
      <c r="B7" s="147"/>
      <c r="C7" s="148" t="s">
        <v>7</v>
      </c>
      <c r="D7" s="135" t="s">
        <v>8</v>
      </c>
      <c r="E7" s="136" t="s">
        <v>9</v>
      </c>
      <c r="F7" s="137" t="s">
        <v>10</v>
      </c>
      <c r="G7" s="135" t="s">
        <v>11</v>
      </c>
      <c r="H7" s="138" t="s">
        <v>12</v>
      </c>
      <c r="I7" s="139" t="s">
        <v>13</v>
      </c>
      <c r="J7" s="1" t="s">
        <v>6</v>
      </c>
    </row>
    <row r="8" spans="1:11" ht="15" thickTop="1">
      <c r="B8" s="126" t="s">
        <v>82</v>
      </c>
      <c r="C8" s="18" t="s">
        <v>36</v>
      </c>
      <c r="D8" s="8"/>
      <c r="E8" s="9"/>
      <c r="F8" s="10"/>
      <c r="G8" s="11"/>
      <c r="H8" s="12"/>
      <c r="I8" s="13"/>
      <c r="J8" s="14"/>
      <c r="K8" s="134"/>
    </row>
    <row r="9" spans="1:11" ht="43.5">
      <c r="B9" s="316" t="s">
        <v>83</v>
      </c>
      <c r="C9" s="461" t="s">
        <v>159</v>
      </c>
      <c r="D9" s="462">
        <v>30</v>
      </c>
      <c r="E9" s="463" t="s">
        <v>1</v>
      </c>
      <c r="F9" s="299"/>
      <c r="G9" s="303"/>
      <c r="H9" s="95">
        <f t="shared" ref="H9" si="0">D9*F9</f>
        <v>0</v>
      </c>
      <c r="I9" s="96">
        <f t="shared" ref="I9" si="1">D9*G9</f>
        <v>0</v>
      </c>
      <c r="J9" s="97">
        <f t="shared" ref="J9" si="2">H9+I9</f>
        <v>0</v>
      </c>
      <c r="K9" s="134"/>
    </row>
    <row r="10" spans="1:11">
      <c r="B10" s="316" t="s">
        <v>84</v>
      </c>
      <c r="C10" s="464" t="s">
        <v>195</v>
      </c>
      <c r="D10" s="465">
        <v>30</v>
      </c>
      <c r="E10" s="466" t="s">
        <v>1</v>
      </c>
      <c r="F10" s="310"/>
      <c r="G10" s="303"/>
      <c r="H10" s="95">
        <f t="shared" ref="H10" si="3">D10*F10</f>
        <v>0</v>
      </c>
      <c r="I10" s="96">
        <f t="shared" ref="I10" si="4">D10*G10</f>
        <v>0</v>
      </c>
      <c r="J10" s="97">
        <f t="shared" ref="J10" si="5">H10+I10</f>
        <v>0</v>
      </c>
      <c r="K10" s="134"/>
    </row>
    <row r="11" spans="1:11">
      <c r="B11" s="166"/>
      <c r="C11" s="464"/>
      <c r="D11" s="465"/>
      <c r="E11" s="466"/>
      <c r="F11" s="90"/>
      <c r="G11" s="133"/>
      <c r="H11" s="95"/>
      <c r="I11" s="96"/>
      <c r="J11" s="97"/>
      <c r="K11" s="134"/>
    </row>
    <row r="12" spans="1:11">
      <c r="B12" s="98"/>
      <c r="C12" s="462"/>
      <c r="D12" s="467"/>
      <c r="E12" s="468"/>
      <c r="F12" s="90"/>
      <c r="G12" s="133"/>
      <c r="H12" s="95"/>
      <c r="I12" s="96"/>
      <c r="J12" s="97"/>
      <c r="K12" s="134"/>
    </row>
    <row r="13" spans="1:11">
      <c r="B13" s="98"/>
      <c r="C13" s="469" t="s">
        <v>196</v>
      </c>
      <c r="D13" s="467"/>
      <c r="E13" s="468"/>
      <c r="F13" s="90"/>
      <c r="G13" s="133"/>
      <c r="H13" s="95"/>
      <c r="I13" s="96"/>
      <c r="J13" s="97"/>
      <c r="K13" s="134"/>
    </row>
    <row r="14" spans="1:11" ht="29">
      <c r="B14" s="316" t="s">
        <v>85</v>
      </c>
      <c r="C14" s="461" t="s">
        <v>158</v>
      </c>
      <c r="D14" s="465">
        <v>2</v>
      </c>
      <c r="E14" s="470" t="s">
        <v>1</v>
      </c>
      <c r="F14" s="299"/>
      <c r="G14" s="303"/>
      <c r="H14" s="95">
        <f t="shared" ref="H14:H16" si="6">D14*F14</f>
        <v>0</v>
      </c>
      <c r="I14" s="96">
        <f t="shared" ref="I14:I16" si="7">D14*G14</f>
        <v>0</v>
      </c>
      <c r="J14" s="97">
        <f t="shared" ref="J14:J16" si="8">H14+I14</f>
        <v>0</v>
      </c>
      <c r="K14" s="134"/>
    </row>
    <row r="15" spans="1:11" s="184" customFormat="1">
      <c r="A15" s="182"/>
      <c r="B15" s="316" t="s">
        <v>86</v>
      </c>
      <c r="C15" s="471" t="s">
        <v>157</v>
      </c>
      <c r="D15" s="472">
        <v>48</v>
      </c>
      <c r="E15" s="473" t="s">
        <v>1</v>
      </c>
      <c r="F15" s="307"/>
      <c r="G15" s="308"/>
      <c r="H15" s="95">
        <f t="shared" si="6"/>
        <v>0</v>
      </c>
      <c r="I15" s="180">
        <f t="shared" si="7"/>
        <v>0</v>
      </c>
      <c r="J15" s="181">
        <f t="shared" si="8"/>
        <v>0</v>
      </c>
      <c r="K15" s="183"/>
    </row>
    <row r="16" spans="1:11" s="184" customFormat="1">
      <c r="A16" s="182"/>
      <c r="B16" s="316" t="s">
        <v>87</v>
      </c>
      <c r="C16" s="471" t="s">
        <v>156</v>
      </c>
      <c r="D16" s="472">
        <v>48</v>
      </c>
      <c r="E16" s="473" t="s">
        <v>1</v>
      </c>
      <c r="F16" s="307"/>
      <c r="G16" s="308"/>
      <c r="H16" s="95">
        <f t="shared" si="6"/>
        <v>0</v>
      </c>
      <c r="I16" s="180">
        <f t="shared" si="7"/>
        <v>0</v>
      </c>
      <c r="J16" s="181">
        <f t="shared" si="8"/>
        <v>0</v>
      </c>
      <c r="K16" s="183"/>
    </row>
    <row r="17" spans="1:11">
      <c r="B17" s="316" t="s">
        <v>88</v>
      </c>
      <c r="C17" s="462" t="s">
        <v>148</v>
      </c>
      <c r="D17" s="465">
        <v>2</v>
      </c>
      <c r="E17" s="470" t="s">
        <v>1</v>
      </c>
      <c r="F17" s="299"/>
      <c r="G17" s="303"/>
      <c r="H17" s="95">
        <f t="shared" ref="H17:H18" si="9">D17*F17</f>
        <v>0</v>
      </c>
      <c r="I17" s="96">
        <f t="shared" ref="I17:I18" si="10">D17*G17</f>
        <v>0</v>
      </c>
      <c r="J17" s="97">
        <f t="shared" ref="J17:J18" si="11">H17+I17</f>
        <v>0</v>
      </c>
      <c r="K17" s="134"/>
    </row>
    <row r="18" spans="1:11">
      <c r="B18" s="316" t="s">
        <v>89</v>
      </c>
      <c r="C18" s="462" t="s">
        <v>151</v>
      </c>
      <c r="D18" s="465">
        <v>2</v>
      </c>
      <c r="E18" s="470" t="s">
        <v>1</v>
      </c>
      <c r="F18" s="299"/>
      <c r="G18" s="303"/>
      <c r="H18" s="95">
        <f t="shared" si="9"/>
        <v>0</v>
      </c>
      <c r="I18" s="96">
        <f t="shared" si="10"/>
        <v>0</v>
      </c>
      <c r="J18" s="97">
        <f t="shared" si="11"/>
        <v>0</v>
      </c>
      <c r="K18" s="134"/>
    </row>
    <row r="19" spans="1:11">
      <c r="B19" s="316" t="s">
        <v>90</v>
      </c>
      <c r="C19" s="462" t="s">
        <v>38</v>
      </c>
      <c r="D19" s="462">
        <v>1</v>
      </c>
      <c r="E19" s="463" t="s">
        <v>2</v>
      </c>
      <c r="F19" s="93"/>
      <c r="G19" s="94"/>
      <c r="H19" s="129">
        <f>SUM(H9:H18)*0.01</f>
        <v>0</v>
      </c>
      <c r="I19" s="132">
        <f>SUM(I9:I18)*0.01</f>
        <v>0</v>
      </c>
      <c r="J19" s="97">
        <f t="shared" ref="J19" si="12">H19+I19</f>
        <v>0</v>
      </c>
      <c r="K19" s="134"/>
    </row>
    <row r="20" spans="1:11">
      <c r="B20" s="28"/>
      <c r="C20" s="2"/>
      <c r="D20" s="2"/>
      <c r="E20" s="4"/>
      <c r="F20" s="86"/>
      <c r="G20" s="87"/>
      <c r="H20" s="117">
        <f>SUM(H9:H19)</f>
        <v>0</v>
      </c>
      <c r="I20" s="118">
        <f>SUM(I9:I19)</f>
        <v>0</v>
      </c>
      <c r="J20" s="119">
        <f>I20+H20</f>
        <v>0</v>
      </c>
      <c r="K20" s="134"/>
    </row>
    <row r="21" spans="1:11">
      <c r="B21" s="28"/>
      <c r="C21" s="2"/>
      <c r="D21" s="2"/>
      <c r="E21" s="4"/>
      <c r="F21" s="86"/>
      <c r="G21" s="87"/>
      <c r="H21" s="5"/>
      <c r="I21" s="6"/>
      <c r="J21" s="7"/>
      <c r="K21" s="134"/>
    </row>
    <row r="22" spans="1:11">
      <c r="B22" s="125" t="s">
        <v>91</v>
      </c>
      <c r="C22" s="31" t="s">
        <v>112</v>
      </c>
      <c r="D22" s="32"/>
      <c r="E22" s="33"/>
      <c r="F22" s="34"/>
      <c r="G22" s="35"/>
      <c r="H22" s="36"/>
      <c r="I22" s="37"/>
      <c r="J22" s="38"/>
      <c r="K22" s="134"/>
    </row>
    <row r="23" spans="1:11" ht="29">
      <c r="A23" s="74"/>
      <c r="B23" s="316" t="s">
        <v>92</v>
      </c>
      <c r="C23" s="474" t="s">
        <v>160</v>
      </c>
      <c r="D23" s="2">
        <v>2200</v>
      </c>
      <c r="E23" s="4" t="s">
        <v>0</v>
      </c>
      <c r="F23" s="310"/>
      <c r="G23" s="303"/>
      <c r="H23" s="95">
        <f t="shared" ref="H23:H26" si="13">D23*F23</f>
        <v>0</v>
      </c>
      <c r="I23" s="96">
        <f t="shared" ref="I23:I26" si="14">D23*G23</f>
        <v>0</v>
      </c>
      <c r="J23" s="97">
        <f t="shared" ref="J23:J27" si="15">H23+I23</f>
        <v>0</v>
      </c>
      <c r="K23" s="134"/>
    </row>
    <row r="24" spans="1:11">
      <c r="B24" s="316" t="s">
        <v>93</v>
      </c>
      <c r="C24" s="474" t="s">
        <v>197</v>
      </c>
      <c r="D24" s="2">
        <v>120</v>
      </c>
      <c r="E24" s="4" t="s">
        <v>0</v>
      </c>
      <c r="F24" s="310"/>
      <c r="G24" s="303"/>
      <c r="H24" s="95">
        <f t="shared" si="13"/>
        <v>0</v>
      </c>
      <c r="I24" s="96">
        <f t="shared" si="14"/>
        <v>0</v>
      </c>
      <c r="J24" s="97">
        <f t="shared" si="15"/>
        <v>0</v>
      </c>
      <c r="K24" s="134"/>
    </row>
    <row r="25" spans="1:11" s="186" customFormat="1">
      <c r="A25" s="192"/>
      <c r="B25" s="316" t="s">
        <v>94</v>
      </c>
      <c r="C25" s="450" t="s">
        <v>29</v>
      </c>
      <c r="D25" s="210">
        <v>50</v>
      </c>
      <c r="E25" s="211" t="s">
        <v>0</v>
      </c>
      <c r="F25" s="299"/>
      <c r="G25" s="298"/>
      <c r="H25" s="95">
        <f t="shared" si="13"/>
        <v>0</v>
      </c>
      <c r="I25" s="206">
        <f t="shared" si="14"/>
        <v>0</v>
      </c>
      <c r="J25" s="207">
        <f t="shared" si="15"/>
        <v>0</v>
      </c>
      <c r="K25" s="198"/>
    </row>
    <row r="26" spans="1:11">
      <c r="B26" s="316" t="s">
        <v>95</v>
      </c>
      <c r="C26" s="474" t="s">
        <v>18</v>
      </c>
      <c r="D26" s="116">
        <f>SUM(D23:D24)</f>
        <v>2320</v>
      </c>
      <c r="E26" s="128" t="s">
        <v>0</v>
      </c>
      <c r="F26" s="299"/>
      <c r="G26" s="303"/>
      <c r="H26" s="95">
        <f t="shared" si="13"/>
        <v>0</v>
      </c>
      <c r="I26" s="96">
        <f t="shared" si="14"/>
        <v>0</v>
      </c>
      <c r="J26" s="97">
        <f t="shared" si="15"/>
        <v>0</v>
      </c>
      <c r="K26" s="134"/>
    </row>
    <row r="27" spans="1:11">
      <c r="B27" s="316" t="s">
        <v>96</v>
      </c>
      <c r="C27" s="474" t="s">
        <v>30</v>
      </c>
      <c r="D27" s="2">
        <v>1</v>
      </c>
      <c r="E27" s="4" t="s">
        <v>2</v>
      </c>
      <c r="F27" s="90"/>
      <c r="G27" s="133"/>
      <c r="H27" s="129">
        <f>SUM(H23:H24)*0.05</f>
        <v>0</v>
      </c>
      <c r="I27" s="96"/>
      <c r="J27" s="97">
        <f t="shared" si="15"/>
        <v>0</v>
      </c>
      <c r="K27" s="134"/>
    </row>
    <row r="28" spans="1:11">
      <c r="B28" s="28"/>
      <c r="C28" s="2"/>
      <c r="D28" s="2"/>
      <c r="E28" s="4"/>
      <c r="F28" s="86"/>
      <c r="G28" s="87"/>
      <c r="H28" s="117">
        <f>SUM(H23:H27)</f>
        <v>0</v>
      </c>
      <c r="I28" s="118">
        <f>SUM(I23:I27)</f>
        <v>0</v>
      </c>
      <c r="J28" s="119">
        <f>H28+I28</f>
        <v>0</v>
      </c>
      <c r="K28" s="134"/>
    </row>
    <row r="29" spans="1:11">
      <c r="B29" s="28"/>
      <c r="C29" s="2"/>
      <c r="D29" s="2"/>
      <c r="E29" s="4"/>
      <c r="F29" s="86"/>
      <c r="G29" s="87"/>
      <c r="H29" s="5"/>
      <c r="I29" s="29"/>
      <c r="J29" s="30"/>
      <c r="K29" s="134"/>
    </row>
    <row r="30" spans="1:11">
      <c r="B30" s="124" t="s">
        <v>97</v>
      </c>
      <c r="C30" s="39" t="s">
        <v>113</v>
      </c>
      <c r="D30" s="40"/>
      <c r="E30" s="41"/>
      <c r="F30" s="42"/>
      <c r="G30" s="43"/>
      <c r="H30" s="44"/>
      <c r="I30" s="45"/>
      <c r="J30" s="46"/>
      <c r="K30" s="134"/>
    </row>
    <row r="31" spans="1:11" s="186" customFormat="1" ht="29">
      <c r="A31" s="230"/>
      <c r="B31" s="311" t="s">
        <v>98</v>
      </c>
      <c r="C31" s="450" t="s">
        <v>167</v>
      </c>
      <c r="D31" s="210">
        <v>80</v>
      </c>
      <c r="E31" s="211" t="s">
        <v>0</v>
      </c>
      <c r="F31" s="297"/>
      <c r="G31" s="298"/>
      <c r="H31" s="88">
        <f t="shared" ref="H31" si="16">D31*F31</f>
        <v>0</v>
      </c>
      <c r="I31" s="229">
        <f t="shared" ref="I31" si="17">D31*G31</f>
        <v>0</v>
      </c>
      <c r="J31" s="92">
        <f t="shared" ref="J31" si="18">H31+I31</f>
        <v>0</v>
      </c>
      <c r="K31" s="198"/>
    </row>
    <row r="32" spans="1:11" s="186" customFormat="1" ht="43.5">
      <c r="A32" s="230"/>
      <c r="B32" s="311" t="s">
        <v>99</v>
      </c>
      <c r="C32" s="450" t="s">
        <v>202</v>
      </c>
      <c r="D32" s="210">
        <v>150</v>
      </c>
      <c r="E32" s="211" t="s">
        <v>0</v>
      </c>
      <c r="F32" s="310"/>
      <c r="G32" s="298"/>
      <c r="H32" s="88">
        <f t="shared" ref="H32:H34" si="19">D32*F32</f>
        <v>0</v>
      </c>
      <c r="I32" s="229">
        <f t="shared" ref="I32:I34" si="20">D32*G32</f>
        <v>0</v>
      </c>
      <c r="J32" s="92">
        <f t="shared" ref="J32:J34" si="21">H32+I32</f>
        <v>0</v>
      </c>
      <c r="K32" s="198"/>
    </row>
    <row r="33" spans="1:11" s="324" customFormat="1" ht="58">
      <c r="B33" s="311" t="s">
        <v>100</v>
      </c>
      <c r="C33" s="475" t="s">
        <v>304</v>
      </c>
      <c r="D33" s="339">
        <v>10</v>
      </c>
      <c r="E33" s="340" t="s">
        <v>0</v>
      </c>
      <c r="F33" s="328"/>
      <c r="G33" s="329"/>
      <c r="H33" s="95">
        <f t="shared" si="19"/>
        <v>0</v>
      </c>
      <c r="I33" s="325">
        <f t="shared" si="20"/>
        <v>0</v>
      </c>
      <c r="J33" s="321">
        <f t="shared" si="21"/>
        <v>0</v>
      </c>
      <c r="K33" s="326"/>
    </row>
    <row r="34" spans="1:11" s="324" customFormat="1" ht="29">
      <c r="A34" s="327"/>
      <c r="B34" s="311" t="s">
        <v>101</v>
      </c>
      <c r="C34" s="475" t="s">
        <v>305</v>
      </c>
      <c r="D34" s="339">
        <v>10</v>
      </c>
      <c r="E34" s="340" t="s">
        <v>0</v>
      </c>
      <c r="F34" s="328"/>
      <c r="G34" s="329"/>
      <c r="H34" s="95">
        <f t="shared" si="19"/>
        <v>0</v>
      </c>
      <c r="I34" s="325">
        <f t="shared" si="20"/>
        <v>0</v>
      </c>
      <c r="J34" s="321">
        <f t="shared" si="21"/>
        <v>0</v>
      </c>
      <c r="K34" s="326"/>
    </row>
    <row r="35" spans="1:11">
      <c r="A35" s="83"/>
      <c r="B35" s="311" t="s">
        <v>102</v>
      </c>
      <c r="C35" s="474" t="s">
        <v>198</v>
      </c>
      <c r="D35" s="2">
        <v>110</v>
      </c>
      <c r="E35" s="4" t="s">
        <v>0</v>
      </c>
      <c r="F35" s="310"/>
      <c r="G35" s="303"/>
      <c r="H35" s="88">
        <f t="shared" ref="H35:H37" si="22">D35*F35</f>
        <v>0</v>
      </c>
      <c r="I35" s="91">
        <f t="shared" ref="I35:I37" si="23">D35*G35</f>
        <v>0</v>
      </c>
      <c r="J35" s="92">
        <f t="shared" ref="J35:J39" si="24">H35+I35</f>
        <v>0</v>
      </c>
      <c r="K35" s="134"/>
    </row>
    <row r="36" spans="1:11">
      <c r="A36" s="83"/>
      <c r="B36" s="311" t="s">
        <v>210</v>
      </c>
      <c r="C36" s="476" t="s">
        <v>200</v>
      </c>
      <c r="D36" s="477">
        <v>16</v>
      </c>
      <c r="E36" s="478" t="s">
        <v>1</v>
      </c>
      <c r="F36" s="328"/>
      <c r="G36" s="330"/>
      <c r="H36" s="88">
        <f t="shared" si="22"/>
        <v>0</v>
      </c>
      <c r="I36" s="317">
        <f t="shared" si="23"/>
        <v>0</v>
      </c>
      <c r="J36" s="92">
        <f t="shared" si="24"/>
        <v>0</v>
      </c>
      <c r="K36" s="134"/>
    </row>
    <row r="37" spans="1:11" s="323" customFormat="1" ht="29">
      <c r="A37" s="318"/>
      <c r="B37" s="311" t="s">
        <v>211</v>
      </c>
      <c r="C37" s="479" t="s">
        <v>306</v>
      </c>
      <c r="D37" s="480">
        <v>100</v>
      </c>
      <c r="E37" s="481" t="s">
        <v>0</v>
      </c>
      <c r="F37" s="328"/>
      <c r="G37" s="329"/>
      <c r="H37" s="95">
        <f t="shared" si="22"/>
        <v>0</v>
      </c>
      <c r="I37" s="320">
        <f t="shared" si="23"/>
        <v>0</v>
      </c>
      <c r="J37" s="321">
        <f t="shared" si="24"/>
        <v>0</v>
      </c>
      <c r="K37" s="322"/>
    </row>
    <row r="38" spans="1:11">
      <c r="B38" s="311" t="s">
        <v>212</v>
      </c>
      <c r="C38" s="474" t="s">
        <v>32</v>
      </c>
      <c r="D38" s="482">
        <v>1</v>
      </c>
      <c r="E38" s="483" t="s">
        <v>2</v>
      </c>
      <c r="F38" s="89"/>
      <c r="G38" s="3"/>
      <c r="H38" s="115">
        <f>SUM(H32:H36)*0.015</f>
        <v>0</v>
      </c>
      <c r="I38" s="91"/>
      <c r="J38" s="92">
        <f t="shared" si="24"/>
        <v>0</v>
      </c>
      <c r="K38" s="134"/>
    </row>
    <row r="39" spans="1:11">
      <c r="B39" s="311" t="s">
        <v>199</v>
      </c>
      <c r="C39" s="474" t="s">
        <v>33</v>
      </c>
      <c r="D39" s="2">
        <v>1</v>
      </c>
      <c r="E39" s="4" t="s">
        <v>2</v>
      </c>
      <c r="F39" s="90"/>
      <c r="G39" s="3"/>
      <c r="H39" s="115">
        <f>SUM(H31:H38)*0.03</f>
        <v>0</v>
      </c>
      <c r="I39" s="127">
        <f>SUM(I31:I38)*0.03</f>
        <v>0</v>
      </c>
      <c r="J39" s="92">
        <f t="shared" si="24"/>
        <v>0</v>
      </c>
      <c r="K39" s="134"/>
    </row>
    <row r="40" spans="1:11">
      <c r="B40" s="28"/>
      <c r="C40" s="2"/>
      <c r="D40" s="2"/>
      <c r="E40" s="4"/>
      <c r="F40" s="89"/>
      <c r="G40" s="3"/>
      <c r="H40" s="117">
        <f>SUM(H31:H39)</f>
        <v>0</v>
      </c>
      <c r="I40" s="118">
        <f>SUM(I31:I39)</f>
        <v>0</v>
      </c>
      <c r="J40" s="119">
        <f>H40+I40</f>
        <v>0</v>
      </c>
      <c r="K40" s="134"/>
    </row>
    <row r="41" spans="1:11">
      <c r="B41" s="28"/>
      <c r="C41" s="2"/>
      <c r="D41" s="2"/>
      <c r="E41" s="4"/>
      <c r="F41" s="86"/>
      <c r="G41" s="87"/>
      <c r="H41" s="15"/>
      <c r="I41" s="16"/>
      <c r="J41" s="17"/>
      <c r="K41" s="134"/>
    </row>
    <row r="42" spans="1:11">
      <c r="B42" s="99" t="s">
        <v>103</v>
      </c>
      <c r="C42" s="102" t="s">
        <v>114</v>
      </c>
      <c r="D42" s="103"/>
      <c r="E42" s="100"/>
      <c r="F42" s="104"/>
      <c r="G42" s="101"/>
      <c r="H42" s="105"/>
      <c r="I42" s="106"/>
      <c r="J42" s="107"/>
      <c r="K42" s="134"/>
    </row>
    <row r="43" spans="1:11">
      <c r="B43" s="343" t="s">
        <v>104</v>
      </c>
      <c r="C43" s="474" t="s">
        <v>147</v>
      </c>
      <c r="D43" s="116">
        <f>D26</f>
        <v>2320</v>
      </c>
      <c r="E43" s="128" t="s">
        <v>0</v>
      </c>
      <c r="F43" s="304"/>
      <c r="G43" s="305"/>
      <c r="H43" s="88">
        <f t="shared" ref="H43:H45" si="25">D43*F43</f>
        <v>0</v>
      </c>
      <c r="I43" s="91">
        <f t="shared" ref="I43:I45" si="26">D43*G43</f>
        <v>0</v>
      </c>
      <c r="J43" s="92">
        <f t="shared" ref="J43:J45" si="27">H43+I43</f>
        <v>0</v>
      </c>
      <c r="K43" s="134"/>
    </row>
    <row r="44" spans="1:11">
      <c r="B44" s="343" t="s">
        <v>105</v>
      </c>
      <c r="C44" s="474" t="s">
        <v>149</v>
      </c>
      <c r="D44" s="2">
        <v>1</v>
      </c>
      <c r="E44" s="4" t="s">
        <v>2</v>
      </c>
      <c r="F44" s="304"/>
      <c r="G44" s="303"/>
      <c r="H44" s="88">
        <f t="shared" si="25"/>
        <v>0</v>
      </c>
      <c r="I44" s="91">
        <f t="shared" si="26"/>
        <v>0</v>
      </c>
      <c r="J44" s="92">
        <f t="shared" si="27"/>
        <v>0</v>
      </c>
      <c r="K44" s="134"/>
    </row>
    <row r="45" spans="1:11">
      <c r="B45" s="343" t="s">
        <v>106</v>
      </c>
      <c r="C45" s="2" t="s">
        <v>40</v>
      </c>
      <c r="D45" s="2">
        <v>1</v>
      </c>
      <c r="E45" s="4" t="s">
        <v>2</v>
      </c>
      <c r="F45" s="304"/>
      <c r="G45" s="303"/>
      <c r="H45" s="88">
        <f t="shared" si="25"/>
        <v>0</v>
      </c>
      <c r="I45" s="91">
        <f t="shared" si="26"/>
        <v>0</v>
      </c>
      <c r="J45" s="92">
        <f t="shared" si="27"/>
        <v>0</v>
      </c>
      <c r="K45" s="134"/>
    </row>
    <row r="46" spans="1:11">
      <c r="B46" s="28"/>
      <c r="C46" s="2"/>
      <c r="D46" s="2"/>
      <c r="E46" s="4"/>
      <c r="F46" s="86"/>
      <c r="G46" s="3"/>
      <c r="H46" s="117">
        <f>SUM(H43:H45)</f>
        <v>0</v>
      </c>
      <c r="I46" s="118">
        <f>SUM(I43:I45)</f>
        <v>0</v>
      </c>
      <c r="J46" s="119">
        <f>SUM(H46:I46)</f>
        <v>0</v>
      </c>
      <c r="K46" s="134"/>
    </row>
    <row r="47" spans="1:11">
      <c r="B47" s="28"/>
      <c r="C47" s="2"/>
      <c r="D47" s="2"/>
      <c r="E47" s="4"/>
      <c r="F47" s="86"/>
      <c r="G47" s="87"/>
      <c r="H47" s="15"/>
      <c r="I47" s="16"/>
      <c r="J47" s="17"/>
      <c r="K47" s="134"/>
    </row>
    <row r="48" spans="1:11">
      <c r="B48" s="123" t="s">
        <v>107</v>
      </c>
      <c r="C48" s="130" t="s">
        <v>41</v>
      </c>
      <c r="D48" s="108"/>
      <c r="E48" s="109"/>
      <c r="F48" s="110"/>
      <c r="G48" s="111"/>
      <c r="H48" s="112"/>
      <c r="I48" s="113"/>
      <c r="J48" s="114"/>
      <c r="K48" s="134"/>
    </row>
    <row r="49" spans="2:11">
      <c r="B49" s="28"/>
      <c r="C49" s="2"/>
      <c r="D49" s="2"/>
      <c r="E49" s="4"/>
      <c r="F49" s="86"/>
      <c r="G49" s="87"/>
      <c r="H49" s="15"/>
      <c r="I49" s="16"/>
      <c r="J49" s="17"/>
      <c r="K49" s="134"/>
    </row>
    <row r="50" spans="2:11">
      <c r="B50" s="131" t="s">
        <v>108</v>
      </c>
      <c r="C50" s="47" t="s">
        <v>115</v>
      </c>
      <c r="D50" s="48"/>
      <c r="E50" s="49"/>
      <c r="F50" s="50"/>
      <c r="G50" s="51"/>
      <c r="H50" s="52"/>
      <c r="I50" s="53"/>
      <c r="J50" s="54"/>
      <c r="K50" s="134"/>
    </row>
    <row r="51" spans="2:11">
      <c r="B51" s="55"/>
      <c r="C51" s="56"/>
      <c r="D51" s="56"/>
      <c r="E51" s="57"/>
      <c r="F51" s="58"/>
      <c r="G51" s="59"/>
      <c r="H51" s="60"/>
      <c r="I51" s="61"/>
      <c r="J51" s="62"/>
      <c r="K51" s="134"/>
    </row>
    <row r="52" spans="2:11" ht="15" thickBot="1">
      <c r="B52" s="511"/>
      <c r="C52" s="512"/>
      <c r="D52" s="512"/>
      <c r="E52" s="512"/>
      <c r="F52" s="19"/>
      <c r="G52" s="20"/>
      <c r="H52" s="21"/>
      <c r="I52" s="22"/>
      <c r="J52" s="23"/>
      <c r="K52" s="134"/>
    </row>
    <row r="53" spans="2:11" ht="15" thickBot="1">
      <c r="B53" s="24"/>
      <c r="C53" s="25" t="s">
        <v>174</v>
      </c>
      <c r="D53" s="63">
        <v>1</v>
      </c>
      <c r="E53" s="64" t="s">
        <v>2</v>
      </c>
      <c r="F53" s="26"/>
      <c r="G53" s="27"/>
      <c r="H53" s="65">
        <f>H20+H28+H40+H46</f>
        <v>0</v>
      </c>
      <c r="I53" s="65">
        <f>I20+I28+I40+I46</f>
        <v>0</v>
      </c>
      <c r="J53" s="66">
        <f>H53+I53</f>
        <v>0</v>
      </c>
      <c r="K53" s="134"/>
    </row>
    <row r="54" spans="2:11">
      <c r="B54" s="71"/>
      <c r="C54" s="71"/>
      <c r="D54" s="71"/>
      <c r="E54" s="71"/>
      <c r="F54" s="71"/>
      <c r="G54" s="71"/>
      <c r="H54" s="71"/>
      <c r="I54" s="71"/>
      <c r="J54" s="71"/>
      <c r="K54" s="134"/>
    </row>
  </sheetData>
  <sheetProtection sheet="1" selectLockedCells="1"/>
  <mergeCells count="3">
    <mergeCell ref="D6:E6"/>
    <mergeCell ref="B52:E52"/>
    <mergeCell ref="B5:C5"/>
  </mergeCells>
  <phoneticPr fontId="50" type="noConversion"/>
  <pageMargins left="0.51181102362204722" right="0.51181102362204722" top="0.78740157480314965" bottom="0.82677165354330717" header="0.39370078740157483" footer="0.31496062992125984"/>
  <pageSetup paperSize="9" scale="78" firstPageNumber="2" fitToHeight="4" orientation="landscape" r:id="rId1"/>
  <headerFooter>
    <oddHeader xml:space="preserve">&amp;R&amp;"-,Obyčejné"&amp;16&amp;P/&amp;N  &amp;"Arial CE,Obyčejné"&amp;10 </oddHeader>
  </headerFooter>
  <rowBreaks count="1" manualBreakCount="1">
    <brk id="29" min="1"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C8E7C-8B11-470B-BAE0-43D3024CFE5D}">
  <dimension ref="A2:K82"/>
  <sheetViews>
    <sheetView view="pageBreakPreview" zoomScale="115" zoomScaleNormal="130" zoomScaleSheetLayoutView="115" zoomScalePageLayoutView="55" workbookViewId="0">
      <selection activeCell="F10" sqref="F10"/>
    </sheetView>
  </sheetViews>
  <sheetFormatPr defaultColWidth="9.08984375" defaultRowHeight="14.5"/>
  <cols>
    <col min="1" max="1" width="11.08984375" style="331" customWidth="1"/>
    <col min="2" max="2" width="7.6328125" style="324" customWidth="1"/>
    <col min="3" max="3" width="72.90625" style="324" customWidth="1"/>
    <col min="4" max="4" width="8.81640625" style="324" customWidth="1"/>
    <col min="5" max="5" width="8" style="324" customWidth="1"/>
    <col min="6" max="7" width="14" style="324" customWidth="1"/>
    <col min="8" max="9" width="16.6328125" style="324" customWidth="1"/>
    <col min="10" max="10" width="17.1796875" style="324" customWidth="1"/>
    <col min="11" max="11" width="11.08984375" style="324" customWidth="1"/>
    <col min="12" max="16384" width="9.08984375" style="324"/>
  </cols>
  <sheetData>
    <row r="2" spans="2:11" ht="15" thickBot="1"/>
    <row r="3" spans="2:11">
      <c r="B3" s="344"/>
      <c r="C3" s="345"/>
      <c r="D3" s="345"/>
      <c r="E3" s="345"/>
      <c r="F3" s="345"/>
      <c r="G3" s="345"/>
      <c r="H3" s="345"/>
      <c r="I3" s="345"/>
      <c r="J3" s="346"/>
    </row>
    <row r="4" spans="2:11">
      <c r="B4" s="347" t="s">
        <v>109</v>
      </c>
      <c r="C4" s="348" t="s">
        <v>213</v>
      </c>
      <c r="D4" s="349"/>
      <c r="E4" s="349"/>
      <c r="F4" s="350"/>
      <c r="G4" s="349"/>
      <c r="H4" s="351"/>
      <c r="I4" s="351"/>
      <c r="J4" s="352"/>
    </row>
    <row r="5" spans="2:11" ht="15" thickBot="1">
      <c r="B5" s="513"/>
      <c r="C5" s="514"/>
      <c r="D5" s="353"/>
      <c r="E5" s="353"/>
      <c r="F5" s="353"/>
      <c r="G5" s="353"/>
      <c r="H5" s="354"/>
      <c r="I5" s="355"/>
      <c r="J5" s="356"/>
    </row>
    <row r="6" spans="2:11">
      <c r="B6" s="140"/>
      <c r="C6" s="141" t="s">
        <v>3</v>
      </c>
      <c r="D6" s="505" t="s">
        <v>4</v>
      </c>
      <c r="E6" s="506"/>
      <c r="F6" s="142" t="s">
        <v>5</v>
      </c>
      <c r="G6" s="143" t="s">
        <v>5</v>
      </c>
      <c r="H6" s="144" t="s">
        <v>6</v>
      </c>
      <c r="I6" s="145" t="s">
        <v>6</v>
      </c>
      <c r="J6" s="146" t="s">
        <v>5</v>
      </c>
    </row>
    <row r="7" spans="2:11" ht="15" thickBot="1">
      <c r="B7" s="147"/>
      <c r="C7" s="148" t="s">
        <v>7</v>
      </c>
      <c r="D7" s="135" t="s">
        <v>8</v>
      </c>
      <c r="E7" s="136" t="s">
        <v>9</v>
      </c>
      <c r="F7" s="137" t="s">
        <v>10</v>
      </c>
      <c r="G7" s="135" t="s">
        <v>11</v>
      </c>
      <c r="H7" s="138" t="s">
        <v>12</v>
      </c>
      <c r="I7" s="139" t="s">
        <v>13</v>
      </c>
      <c r="J7" s="357" t="s">
        <v>6</v>
      </c>
    </row>
    <row r="8" spans="2:11" ht="15" thickTop="1">
      <c r="B8" s="358" t="s">
        <v>124</v>
      </c>
      <c r="C8" s="359" t="s">
        <v>36</v>
      </c>
      <c r="D8" s="360"/>
      <c r="E8" s="361"/>
      <c r="F8" s="362"/>
      <c r="G8" s="363"/>
      <c r="H8" s="12"/>
      <c r="I8" s="364"/>
      <c r="J8" s="365"/>
      <c r="K8" s="326"/>
    </row>
    <row r="9" spans="2:11">
      <c r="B9" s="366"/>
      <c r="C9" s="367" t="s">
        <v>214</v>
      </c>
      <c r="D9" s="368"/>
      <c r="E9" s="369"/>
      <c r="F9" s="370"/>
      <c r="G9" s="371"/>
      <c r="H9" s="95"/>
      <c r="I9" s="325"/>
      <c r="J9" s="321"/>
      <c r="K9" s="326"/>
    </row>
    <row r="10" spans="2:11">
      <c r="B10" s="319" t="s">
        <v>125</v>
      </c>
      <c r="C10" s="484" t="s">
        <v>162</v>
      </c>
      <c r="D10" s="368">
        <v>1</v>
      </c>
      <c r="E10" s="369" t="s">
        <v>1</v>
      </c>
      <c r="F10" s="328"/>
      <c r="G10" s="329"/>
      <c r="H10" s="95">
        <f t="shared" ref="H10:H11" si="0">D10*F10</f>
        <v>0</v>
      </c>
      <c r="I10" s="325">
        <f t="shared" ref="I10:I11" si="1">D10*G10</f>
        <v>0</v>
      </c>
      <c r="J10" s="321">
        <f t="shared" ref="J10:J11" si="2">H10+I10</f>
        <v>0</v>
      </c>
      <c r="K10" s="326"/>
    </row>
    <row r="11" spans="2:11" ht="116">
      <c r="B11" s="319" t="s">
        <v>126</v>
      </c>
      <c r="C11" s="484" t="s">
        <v>215</v>
      </c>
      <c r="D11" s="368">
        <v>1</v>
      </c>
      <c r="E11" s="369" t="s">
        <v>2</v>
      </c>
      <c r="F11" s="328"/>
      <c r="G11" s="329"/>
      <c r="H11" s="95">
        <f t="shared" si="0"/>
        <v>0</v>
      </c>
      <c r="I11" s="325">
        <f t="shared" si="1"/>
        <v>0</v>
      </c>
      <c r="J11" s="321">
        <f t="shared" si="2"/>
        <v>0</v>
      </c>
      <c r="K11" s="326"/>
    </row>
    <row r="12" spans="2:11">
      <c r="B12" s="372"/>
      <c r="C12" s="368"/>
      <c r="D12" s="368"/>
      <c r="E12" s="369"/>
      <c r="F12" s="370"/>
      <c r="G12" s="373"/>
      <c r="H12" s="95"/>
      <c r="I12" s="325"/>
      <c r="J12" s="321"/>
      <c r="K12" s="326"/>
    </row>
    <row r="13" spans="2:11">
      <c r="B13" s="366"/>
      <c r="C13" s="367" t="s">
        <v>216</v>
      </c>
      <c r="D13" s="368"/>
      <c r="E13" s="369"/>
      <c r="F13" s="370"/>
      <c r="G13" s="371"/>
      <c r="H13" s="95"/>
      <c r="I13" s="325"/>
      <c r="J13" s="321"/>
      <c r="K13" s="326"/>
    </row>
    <row r="14" spans="2:11" ht="87">
      <c r="B14" s="319" t="s">
        <v>127</v>
      </c>
      <c r="C14" s="484" t="s">
        <v>217</v>
      </c>
      <c r="D14" s="485">
        <v>1</v>
      </c>
      <c r="E14" s="486" t="s">
        <v>1</v>
      </c>
      <c r="F14" s="310"/>
      <c r="G14" s="329"/>
      <c r="H14" s="95">
        <f t="shared" ref="H14:H19" si="3">D14*F14</f>
        <v>0</v>
      </c>
      <c r="I14" s="325">
        <f t="shared" ref="I14:I19" si="4">D14*G14</f>
        <v>0</v>
      </c>
      <c r="J14" s="321">
        <f t="shared" ref="J14:J19" si="5">H14+I14</f>
        <v>0</v>
      </c>
      <c r="K14" s="326"/>
    </row>
    <row r="15" spans="2:11">
      <c r="B15" s="319" t="s">
        <v>128</v>
      </c>
      <c r="C15" s="484" t="s">
        <v>218</v>
      </c>
      <c r="D15" s="485">
        <v>2</v>
      </c>
      <c r="E15" s="486" t="s">
        <v>1</v>
      </c>
      <c r="F15" s="310"/>
      <c r="G15" s="329"/>
      <c r="H15" s="95">
        <f t="shared" si="3"/>
        <v>0</v>
      </c>
      <c r="I15" s="325">
        <f t="shared" si="4"/>
        <v>0</v>
      </c>
      <c r="J15" s="321">
        <f t="shared" si="5"/>
        <v>0</v>
      </c>
      <c r="K15" s="326"/>
    </row>
    <row r="16" spans="2:11" ht="72.5">
      <c r="B16" s="319" t="s">
        <v>129</v>
      </c>
      <c r="C16" s="484" t="s">
        <v>222</v>
      </c>
      <c r="D16" s="485">
        <v>1</v>
      </c>
      <c r="E16" s="486" t="s">
        <v>1</v>
      </c>
      <c r="F16" s="310"/>
      <c r="G16" s="329"/>
      <c r="H16" s="95">
        <f t="shared" si="3"/>
        <v>0</v>
      </c>
      <c r="I16" s="325">
        <f t="shared" si="4"/>
        <v>0</v>
      </c>
      <c r="J16" s="321">
        <f t="shared" si="5"/>
        <v>0</v>
      </c>
      <c r="K16" s="326"/>
    </row>
    <row r="17" spans="2:11">
      <c r="B17" s="319" t="s">
        <v>250</v>
      </c>
      <c r="C17" s="368" t="s">
        <v>223</v>
      </c>
      <c r="D17" s="485">
        <v>2</v>
      </c>
      <c r="E17" s="486" t="s">
        <v>1</v>
      </c>
      <c r="F17" s="310"/>
      <c r="G17" s="329"/>
      <c r="H17" s="95">
        <f t="shared" si="3"/>
        <v>0</v>
      </c>
      <c r="I17" s="325">
        <f t="shared" si="4"/>
        <v>0</v>
      </c>
      <c r="J17" s="321">
        <f t="shared" si="5"/>
        <v>0</v>
      </c>
      <c r="K17" s="326"/>
    </row>
    <row r="18" spans="2:11" ht="58">
      <c r="B18" s="319" t="s">
        <v>251</v>
      </c>
      <c r="C18" s="484" t="s">
        <v>224</v>
      </c>
      <c r="D18" s="485">
        <v>1</v>
      </c>
      <c r="E18" s="486" t="s">
        <v>1</v>
      </c>
      <c r="F18" s="310"/>
      <c r="G18" s="329"/>
      <c r="H18" s="95">
        <f t="shared" si="3"/>
        <v>0</v>
      </c>
      <c r="I18" s="325">
        <f t="shared" si="4"/>
        <v>0</v>
      </c>
      <c r="J18" s="321">
        <f t="shared" si="5"/>
        <v>0</v>
      </c>
      <c r="K18" s="326"/>
    </row>
    <row r="19" spans="2:11" ht="29">
      <c r="B19" s="319" t="s">
        <v>252</v>
      </c>
      <c r="C19" s="484" t="s">
        <v>225</v>
      </c>
      <c r="D19" s="485">
        <v>1</v>
      </c>
      <c r="E19" s="486" t="s">
        <v>2</v>
      </c>
      <c r="F19" s="328"/>
      <c r="G19" s="329"/>
      <c r="H19" s="95">
        <f t="shared" si="3"/>
        <v>0</v>
      </c>
      <c r="I19" s="325">
        <f t="shared" si="4"/>
        <v>0</v>
      </c>
      <c r="J19" s="321">
        <f t="shared" si="5"/>
        <v>0</v>
      </c>
      <c r="K19" s="326"/>
    </row>
    <row r="20" spans="2:11" ht="58">
      <c r="B20" s="319" t="s">
        <v>253</v>
      </c>
      <c r="C20" s="484" t="s">
        <v>219</v>
      </c>
      <c r="D20" s="485">
        <v>4</v>
      </c>
      <c r="E20" s="486" t="s">
        <v>1</v>
      </c>
      <c r="F20" s="310"/>
      <c r="G20" s="329"/>
      <c r="H20" s="95">
        <f>D20*F20</f>
        <v>0</v>
      </c>
      <c r="I20" s="325">
        <f>D20*G20</f>
        <v>0</v>
      </c>
      <c r="J20" s="321">
        <f>H20+I20</f>
        <v>0</v>
      </c>
      <c r="K20" s="326"/>
    </row>
    <row r="21" spans="2:11">
      <c r="B21" s="319" t="s">
        <v>254</v>
      </c>
      <c r="C21" s="484" t="s">
        <v>220</v>
      </c>
      <c r="D21" s="485">
        <v>4</v>
      </c>
      <c r="E21" s="486" t="s">
        <v>1</v>
      </c>
      <c r="F21" s="310"/>
      <c r="G21" s="329"/>
      <c r="H21" s="95">
        <f>D21*F21</f>
        <v>0</v>
      </c>
      <c r="I21" s="325">
        <f>D21*G21</f>
        <v>0</v>
      </c>
      <c r="J21" s="321">
        <f>H21+I21</f>
        <v>0</v>
      </c>
      <c r="K21" s="326"/>
    </row>
    <row r="22" spans="2:11">
      <c r="B22" s="319" t="s">
        <v>255</v>
      </c>
      <c r="C22" s="484" t="s">
        <v>221</v>
      </c>
      <c r="D22" s="485">
        <v>4</v>
      </c>
      <c r="E22" s="486" t="s">
        <v>1</v>
      </c>
      <c r="F22" s="310"/>
      <c r="G22" s="329"/>
      <c r="H22" s="95">
        <f>D22*F22</f>
        <v>0</v>
      </c>
      <c r="I22" s="325">
        <f>D22*G22</f>
        <v>0</v>
      </c>
      <c r="J22" s="321">
        <f>H22+I22</f>
        <v>0</v>
      </c>
      <c r="K22" s="326"/>
    </row>
    <row r="23" spans="2:11">
      <c r="B23" s="319"/>
      <c r="C23" s="368"/>
      <c r="D23" s="485"/>
      <c r="E23" s="486"/>
      <c r="F23" s="370"/>
      <c r="G23" s="371"/>
      <c r="H23" s="95"/>
      <c r="I23" s="325"/>
      <c r="J23" s="321"/>
      <c r="K23" s="326"/>
    </row>
    <row r="24" spans="2:11">
      <c r="B24" s="319"/>
      <c r="C24" s="367" t="s">
        <v>226</v>
      </c>
      <c r="D24" s="485"/>
      <c r="E24" s="486"/>
      <c r="F24" s="370"/>
      <c r="G24" s="371"/>
      <c r="H24" s="95"/>
      <c r="I24" s="325"/>
      <c r="J24" s="321"/>
      <c r="K24" s="326"/>
    </row>
    <row r="25" spans="2:11" ht="145">
      <c r="B25" s="319" t="s">
        <v>256</v>
      </c>
      <c r="C25" s="484" t="s">
        <v>227</v>
      </c>
      <c r="D25" s="485">
        <v>17</v>
      </c>
      <c r="E25" s="486" t="s">
        <v>1</v>
      </c>
      <c r="F25" s="310"/>
      <c r="G25" s="329"/>
      <c r="H25" s="95">
        <f t="shared" ref="H25:H30" si="6">D25*F25</f>
        <v>0</v>
      </c>
      <c r="I25" s="325">
        <f t="shared" ref="I25:I30" si="7">D25*G25</f>
        <v>0</v>
      </c>
      <c r="J25" s="321">
        <f t="shared" ref="J25:J31" si="8">H25+I25</f>
        <v>0</v>
      </c>
      <c r="K25" s="326"/>
    </row>
    <row r="26" spans="2:11" ht="174">
      <c r="B26" s="319" t="s">
        <v>257</v>
      </c>
      <c r="C26" s="487" t="s">
        <v>228</v>
      </c>
      <c r="D26" s="488">
        <v>9</v>
      </c>
      <c r="E26" s="489" t="s">
        <v>1</v>
      </c>
      <c r="F26" s="310"/>
      <c r="G26" s="329"/>
      <c r="H26" s="95">
        <f t="shared" si="6"/>
        <v>0</v>
      </c>
      <c r="I26" s="325">
        <f t="shared" si="7"/>
        <v>0</v>
      </c>
      <c r="J26" s="321">
        <f t="shared" si="8"/>
        <v>0</v>
      </c>
      <c r="K26" s="326"/>
    </row>
    <row r="27" spans="2:11">
      <c r="B27" s="319" t="s">
        <v>258</v>
      </c>
      <c r="C27" s="487" t="s">
        <v>229</v>
      </c>
      <c r="D27" s="488">
        <v>9</v>
      </c>
      <c r="E27" s="489" t="s">
        <v>1</v>
      </c>
      <c r="F27" s="310"/>
      <c r="G27" s="329"/>
      <c r="H27" s="95">
        <f t="shared" si="6"/>
        <v>0</v>
      </c>
      <c r="I27" s="325">
        <f t="shared" si="7"/>
        <v>0</v>
      </c>
      <c r="J27" s="321">
        <f t="shared" si="8"/>
        <v>0</v>
      </c>
      <c r="K27" s="326"/>
    </row>
    <row r="28" spans="2:11">
      <c r="B28" s="319" t="s">
        <v>259</v>
      </c>
      <c r="C28" s="487" t="s">
        <v>230</v>
      </c>
      <c r="D28" s="488">
        <v>9</v>
      </c>
      <c r="E28" s="489" t="s">
        <v>1</v>
      </c>
      <c r="F28" s="310"/>
      <c r="G28" s="329"/>
      <c r="H28" s="95">
        <f t="shared" si="6"/>
        <v>0</v>
      </c>
      <c r="I28" s="325">
        <f t="shared" si="7"/>
        <v>0</v>
      </c>
      <c r="J28" s="321">
        <f t="shared" si="8"/>
        <v>0</v>
      </c>
      <c r="K28" s="326"/>
    </row>
    <row r="29" spans="2:11" ht="130.5">
      <c r="B29" s="319" t="s">
        <v>260</v>
      </c>
      <c r="C29" s="487" t="s">
        <v>231</v>
      </c>
      <c r="D29" s="488">
        <v>6</v>
      </c>
      <c r="E29" s="489" t="s">
        <v>1</v>
      </c>
      <c r="F29" s="310"/>
      <c r="G29" s="329"/>
      <c r="H29" s="95">
        <f t="shared" si="6"/>
        <v>0</v>
      </c>
      <c r="I29" s="325">
        <f t="shared" si="7"/>
        <v>0</v>
      </c>
      <c r="J29" s="321">
        <f t="shared" si="8"/>
        <v>0</v>
      </c>
      <c r="K29" s="326"/>
    </row>
    <row r="30" spans="2:11">
      <c r="B30" s="319" t="s">
        <v>261</v>
      </c>
      <c r="C30" s="487" t="s">
        <v>232</v>
      </c>
      <c r="D30" s="488">
        <v>9</v>
      </c>
      <c r="E30" s="489" t="s">
        <v>1</v>
      </c>
      <c r="F30" s="310"/>
      <c r="G30" s="329"/>
      <c r="H30" s="95">
        <f t="shared" si="6"/>
        <v>0</v>
      </c>
      <c r="I30" s="325">
        <f t="shared" si="7"/>
        <v>0</v>
      </c>
      <c r="J30" s="321">
        <f t="shared" si="8"/>
        <v>0</v>
      </c>
      <c r="K30" s="326"/>
    </row>
    <row r="31" spans="2:11">
      <c r="B31" s="319" t="s">
        <v>262</v>
      </c>
      <c r="C31" s="368" t="s">
        <v>233</v>
      </c>
      <c r="D31" s="368">
        <v>1</v>
      </c>
      <c r="E31" s="369" t="s">
        <v>2</v>
      </c>
      <c r="F31" s="370"/>
      <c r="G31" s="371"/>
      <c r="H31" s="129">
        <f>SUM(H9:H30)*0.02</f>
        <v>0</v>
      </c>
      <c r="I31" s="374">
        <f>SUM(I9:I30)*0.02</f>
        <v>0</v>
      </c>
      <c r="J31" s="375">
        <f t="shared" si="8"/>
        <v>0</v>
      </c>
      <c r="K31" s="326"/>
    </row>
    <row r="32" spans="2:11">
      <c r="B32" s="338"/>
      <c r="C32" s="339"/>
      <c r="D32" s="339"/>
      <c r="E32" s="340"/>
      <c r="F32" s="341"/>
      <c r="G32" s="336"/>
      <c r="H32" s="117">
        <f>SUM(H9:H31)</f>
        <v>0</v>
      </c>
      <c r="I32" s="342">
        <f>SUM(I9:I31)</f>
        <v>0</v>
      </c>
      <c r="J32" s="119">
        <f>I32+H32</f>
        <v>0</v>
      </c>
      <c r="K32" s="326"/>
    </row>
    <row r="33" spans="1:11">
      <c r="B33" s="338"/>
      <c r="C33" s="339"/>
      <c r="D33" s="339"/>
      <c r="E33" s="340"/>
      <c r="F33" s="376"/>
      <c r="G33" s="377"/>
      <c r="H33" s="5"/>
      <c r="I33" s="378"/>
      <c r="J33" s="7"/>
      <c r="K33" s="326"/>
    </row>
    <row r="34" spans="1:11">
      <c r="B34" s="379" t="s">
        <v>130</v>
      </c>
      <c r="C34" s="493" t="s">
        <v>112</v>
      </c>
      <c r="D34" s="494"/>
      <c r="E34" s="495"/>
      <c r="F34" s="380"/>
      <c r="G34" s="381"/>
      <c r="H34" s="36"/>
      <c r="I34" s="382"/>
      <c r="J34" s="383"/>
      <c r="K34" s="326"/>
    </row>
    <row r="35" spans="1:11" ht="29">
      <c r="A35" s="324"/>
      <c r="B35" s="319" t="s">
        <v>131</v>
      </c>
      <c r="C35" s="475" t="s">
        <v>234</v>
      </c>
      <c r="D35" s="339">
        <v>480</v>
      </c>
      <c r="E35" s="340" t="s">
        <v>0</v>
      </c>
      <c r="F35" s="328"/>
      <c r="G35" s="329"/>
      <c r="H35" s="95">
        <f t="shared" ref="H35:H40" si="9">D35*F35</f>
        <v>0</v>
      </c>
      <c r="I35" s="325">
        <f t="shared" ref="I35:I40" si="10">D35*G35</f>
        <v>0</v>
      </c>
      <c r="J35" s="321">
        <f t="shared" ref="J35:J41" si="11">H35+I35</f>
        <v>0</v>
      </c>
      <c r="K35" s="326"/>
    </row>
    <row r="36" spans="1:11" ht="29">
      <c r="A36" s="324"/>
      <c r="B36" s="319" t="s">
        <v>132</v>
      </c>
      <c r="C36" s="475" t="s">
        <v>235</v>
      </c>
      <c r="D36" s="339">
        <v>120</v>
      </c>
      <c r="E36" s="340" t="s">
        <v>0</v>
      </c>
      <c r="F36" s="328"/>
      <c r="G36" s="329"/>
      <c r="H36" s="95">
        <f t="shared" si="9"/>
        <v>0</v>
      </c>
      <c r="I36" s="325">
        <f t="shared" si="10"/>
        <v>0</v>
      </c>
      <c r="J36" s="321">
        <f t="shared" si="11"/>
        <v>0</v>
      </c>
      <c r="K36" s="326"/>
    </row>
    <row r="37" spans="1:11" ht="29">
      <c r="A37" s="324"/>
      <c r="B37" s="319" t="s">
        <v>133</v>
      </c>
      <c r="C37" s="475" t="s">
        <v>236</v>
      </c>
      <c r="D37" s="339">
        <v>250</v>
      </c>
      <c r="E37" s="340" t="s">
        <v>0</v>
      </c>
      <c r="F37" s="328"/>
      <c r="G37" s="329"/>
      <c r="H37" s="95">
        <f t="shared" si="9"/>
        <v>0</v>
      </c>
      <c r="I37" s="325">
        <f t="shared" si="10"/>
        <v>0</v>
      </c>
      <c r="J37" s="321">
        <f t="shared" si="11"/>
        <v>0</v>
      </c>
      <c r="K37" s="326"/>
    </row>
    <row r="38" spans="1:11">
      <c r="B38" s="319" t="s">
        <v>263</v>
      </c>
      <c r="C38" s="475" t="s">
        <v>37</v>
      </c>
      <c r="D38" s="339">
        <v>50</v>
      </c>
      <c r="E38" s="340" t="s">
        <v>0</v>
      </c>
      <c r="F38" s="328"/>
      <c r="G38" s="329"/>
      <c r="H38" s="95">
        <f t="shared" si="9"/>
        <v>0</v>
      </c>
      <c r="I38" s="325">
        <f t="shared" si="10"/>
        <v>0</v>
      </c>
      <c r="J38" s="321">
        <f t="shared" si="11"/>
        <v>0</v>
      </c>
      <c r="K38" s="326"/>
    </row>
    <row r="39" spans="1:11">
      <c r="B39" s="319" t="s">
        <v>264</v>
      </c>
      <c r="C39" s="475" t="s">
        <v>29</v>
      </c>
      <c r="D39" s="339">
        <v>100</v>
      </c>
      <c r="E39" s="340" t="s">
        <v>0</v>
      </c>
      <c r="F39" s="328"/>
      <c r="G39" s="329"/>
      <c r="H39" s="95">
        <f t="shared" si="9"/>
        <v>0</v>
      </c>
      <c r="I39" s="325">
        <f t="shared" si="10"/>
        <v>0</v>
      </c>
      <c r="J39" s="321">
        <f t="shared" si="11"/>
        <v>0</v>
      </c>
      <c r="K39" s="326"/>
    </row>
    <row r="40" spans="1:11">
      <c r="B40" s="319" t="s">
        <v>265</v>
      </c>
      <c r="C40" s="475" t="s">
        <v>18</v>
      </c>
      <c r="D40" s="339">
        <f>D35+D37</f>
        <v>730</v>
      </c>
      <c r="E40" s="340" t="s">
        <v>0</v>
      </c>
      <c r="F40" s="328"/>
      <c r="G40" s="329"/>
      <c r="H40" s="95">
        <f t="shared" si="9"/>
        <v>0</v>
      </c>
      <c r="I40" s="325">
        <f t="shared" si="10"/>
        <v>0</v>
      </c>
      <c r="J40" s="321">
        <f t="shared" si="11"/>
        <v>0</v>
      </c>
      <c r="K40" s="326"/>
    </row>
    <row r="41" spans="1:11">
      <c r="B41" s="319" t="s">
        <v>266</v>
      </c>
      <c r="C41" s="475" t="s">
        <v>30</v>
      </c>
      <c r="D41" s="339">
        <v>1</v>
      </c>
      <c r="E41" s="340" t="s">
        <v>2</v>
      </c>
      <c r="F41" s="90"/>
      <c r="G41" s="373"/>
      <c r="H41" s="129">
        <f>SUM(H35:H39)*0.05</f>
        <v>0</v>
      </c>
      <c r="I41" s="325"/>
      <c r="J41" s="321">
        <f t="shared" si="11"/>
        <v>0</v>
      </c>
      <c r="K41" s="326"/>
    </row>
    <row r="42" spans="1:11">
      <c r="B42" s="338"/>
      <c r="C42" s="339"/>
      <c r="D42" s="339"/>
      <c r="E42" s="340"/>
      <c r="F42" s="376"/>
      <c r="G42" s="377"/>
      <c r="H42" s="117">
        <f>SUM(H35:H41)</f>
        <v>0</v>
      </c>
      <c r="I42" s="342">
        <f>SUM(I35:I41)</f>
        <v>0</v>
      </c>
      <c r="J42" s="119">
        <f>H42+I42</f>
        <v>0</v>
      </c>
      <c r="K42" s="326"/>
    </row>
    <row r="43" spans="1:11">
      <c r="B43" s="338"/>
      <c r="C43" s="339"/>
      <c r="D43" s="339"/>
      <c r="E43" s="340"/>
      <c r="F43" s="376"/>
      <c r="G43" s="377"/>
      <c r="H43" s="5"/>
      <c r="I43" s="384"/>
      <c r="J43" s="30"/>
      <c r="K43" s="326"/>
    </row>
    <row r="44" spans="1:11">
      <c r="B44" s="385" t="s">
        <v>134</v>
      </c>
      <c r="C44" s="386" t="s">
        <v>237</v>
      </c>
      <c r="D44" s="387"/>
      <c r="E44" s="388"/>
      <c r="F44" s="389"/>
      <c r="G44" s="390"/>
      <c r="H44" s="44"/>
      <c r="I44" s="391"/>
      <c r="J44" s="392"/>
      <c r="K44" s="326"/>
    </row>
    <row r="45" spans="1:11" ht="58">
      <c r="A45" s="324"/>
      <c r="B45" s="319" t="s">
        <v>135</v>
      </c>
      <c r="C45" s="475" t="s">
        <v>238</v>
      </c>
      <c r="D45" s="339">
        <v>10</v>
      </c>
      <c r="E45" s="340" t="s">
        <v>0</v>
      </c>
      <c r="F45" s="310"/>
      <c r="G45" s="329"/>
      <c r="H45" s="88">
        <f t="shared" ref="H45:H57" si="12">D45*F45</f>
        <v>0</v>
      </c>
      <c r="I45" s="333">
        <f t="shared" ref="I45:I57" si="13">D45*G45</f>
        <v>0</v>
      </c>
      <c r="J45" s="92">
        <f t="shared" ref="J45:J58" si="14">H45+I45</f>
        <v>0</v>
      </c>
      <c r="K45" s="326"/>
    </row>
    <row r="46" spans="1:11" ht="43.5">
      <c r="A46" s="327"/>
      <c r="B46" s="319" t="s">
        <v>136</v>
      </c>
      <c r="C46" s="475" t="s">
        <v>239</v>
      </c>
      <c r="D46" s="339">
        <v>100</v>
      </c>
      <c r="E46" s="340" t="s">
        <v>0</v>
      </c>
      <c r="F46" s="310"/>
      <c r="G46" s="329"/>
      <c r="H46" s="88">
        <f t="shared" si="12"/>
        <v>0</v>
      </c>
      <c r="I46" s="333">
        <f t="shared" si="13"/>
        <v>0</v>
      </c>
      <c r="J46" s="92">
        <f t="shared" si="14"/>
        <v>0</v>
      </c>
      <c r="K46" s="326"/>
    </row>
    <row r="47" spans="1:11" ht="29">
      <c r="A47" s="327"/>
      <c r="B47" s="319" t="s">
        <v>137</v>
      </c>
      <c r="C47" s="475" t="s">
        <v>240</v>
      </c>
      <c r="D47" s="339">
        <v>100</v>
      </c>
      <c r="E47" s="340" t="s">
        <v>1</v>
      </c>
      <c r="F47" s="310"/>
      <c r="G47" s="329"/>
      <c r="H47" s="88">
        <f t="shared" si="12"/>
        <v>0</v>
      </c>
      <c r="I47" s="333">
        <f t="shared" si="13"/>
        <v>0</v>
      </c>
      <c r="J47" s="92">
        <f t="shared" si="14"/>
        <v>0</v>
      </c>
      <c r="K47" s="326"/>
    </row>
    <row r="48" spans="1:11" ht="43.5">
      <c r="A48" s="327"/>
      <c r="B48" s="319" t="s">
        <v>267</v>
      </c>
      <c r="C48" s="475" t="s">
        <v>241</v>
      </c>
      <c r="D48" s="339">
        <v>10</v>
      </c>
      <c r="E48" s="340" t="s">
        <v>0</v>
      </c>
      <c r="F48" s="310"/>
      <c r="G48" s="329"/>
      <c r="H48" s="88">
        <f t="shared" si="12"/>
        <v>0</v>
      </c>
      <c r="I48" s="333">
        <f t="shared" si="13"/>
        <v>0</v>
      </c>
      <c r="J48" s="92">
        <f t="shared" si="14"/>
        <v>0</v>
      </c>
      <c r="K48" s="326"/>
    </row>
    <row r="49" spans="1:11" ht="29">
      <c r="A49" s="327"/>
      <c r="B49" s="319" t="s">
        <v>268</v>
      </c>
      <c r="C49" s="475" t="s">
        <v>242</v>
      </c>
      <c r="D49" s="339">
        <v>120</v>
      </c>
      <c r="E49" s="340" t="s">
        <v>1</v>
      </c>
      <c r="F49" s="310"/>
      <c r="G49" s="329"/>
      <c r="H49" s="88">
        <f t="shared" si="12"/>
        <v>0</v>
      </c>
      <c r="I49" s="333">
        <f t="shared" si="13"/>
        <v>0</v>
      </c>
      <c r="J49" s="92">
        <f t="shared" si="14"/>
        <v>0</v>
      </c>
      <c r="K49" s="326"/>
    </row>
    <row r="50" spans="1:11" ht="29">
      <c r="A50" s="327"/>
      <c r="B50" s="319" t="s">
        <v>269</v>
      </c>
      <c r="C50" s="475" t="s">
        <v>243</v>
      </c>
      <c r="D50" s="339">
        <v>2350</v>
      </c>
      <c r="E50" s="340" t="s">
        <v>1</v>
      </c>
      <c r="F50" s="310"/>
      <c r="G50" s="329"/>
      <c r="H50" s="88">
        <f t="shared" si="12"/>
        <v>0</v>
      </c>
      <c r="I50" s="333">
        <f t="shared" si="13"/>
        <v>0</v>
      </c>
      <c r="J50" s="92">
        <f t="shared" si="14"/>
        <v>0</v>
      </c>
      <c r="K50" s="326"/>
    </row>
    <row r="51" spans="1:11">
      <c r="A51" s="327"/>
      <c r="B51" s="319" t="s">
        <v>270</v>
      </c>
      <c r="C51" s="475" t="s">
        <v>244</v>
      </c>
      <c r="D51" s="334">
        <f>SUM(D45:D46,D48:D48)+(D50*0.3)</f>
        <v>825</v>
      </c>
      <c r="E51" s="335" t="s">
        <v>0</v>
      </c>
      <c r="F51" s="328"/>
      <c r="G51" s="329"/>
      <c r="H51" s="88">
        <f t="shared" si="12"/>
        <v>0</v>
      </c>
      <c r="I51" s="333">
        <f t="shared" si="13"/>
        <v>0</v>
      </c>
      <c r="J51" s="92">
        <f t="shared" si="14"/>
        <v>0</v>
      </c>
      <c r="K51" s="326"/>
    </row>
    <row r="52" spans="1:11" s="396" customFormat="1" ht="29">
      <c r="A52" s="393"/>
      <c r="B52" s="319" t="s">
        <v>271</v>
      </c>
      <c r="C52" s="492" t="s">
        <v>167</v>
      </c>
      <c r="D52" s="417">
        <v>20</v>
      </c>
      <c r="E52" s="418" t="s">
        <v>0</v>
      </c>
      <c r="F52" s="328"/>
      <c r="G52" s="394"/>
      <c r="H52" s="88">
        <f t="shared" si="12"/>
        <v>0</v>
      </c>
      <c r="I52" s="317">
        <f t="shared" si="13"/>
        <v>0</v>
      </c>
      <c r="J52" s="92">
        <f t="shared" si="14"/>
        <v>0</v>
      </c>
      <c r="K52" s="395"/>
    </row>
    <row r="53" spans="1:11" s="396" customFormat="1" ht="29">
      <c r="A53" s="393"/>
      <c r="B53" s="319" t="s">
        <v>272</v>
      </c>
      <c r="C53" s="492" t="s">
        <v>183</v>
      </c>
      <c r="D53" s="417">
        <v>20</v>
      </c>
      <c r="E53" s="418" t="s">
        <v>0</v>
      </c>
      <c r="F53" s="310"/>
      <c r="G53" s="394"/>
      <c r="H53" s="88">
        <f t="shared" si="12"/>
        <v>0</v>
      </c>
      <c r="I53" s="317">
        <f t="shared" si="13"/>
        <v>0</v>
      </c>
      <c r="J53" s="92">
        <f t="shared" si="14"/>
        <v>0</v>
      </c>
      <c r="K53" s="395"/>
    </row>
    <row r="54" spans="1:11">
      <c r="A54" s="327"/>
      <c r="B54" s="319" t="s">
        <v>273</v>
      </c>
      <c r="C54" s="475" t="s">
        <v>245</v>
      </c>
      <c r="D54" s="339">
        <v>1</v>
      </c>
      <c r="E54" s="340" t="s">
        <v>2</v>
      </c>
      <c r="F54" s="332"/>
      <c r="G54" s="329"/>
      <c r="H54" s="88">
        <f t="shared" si="12"/>
        <v>0</v>
      </c>
      <c r="I54" s="333">
        <f t="shared" si="13"/>
        <v>0</v>
      </c>
      <c r="J54" s="92">
        <f t="shared" si="14"/>
        <v>0</v>
      </c>
      <c r="K54" s="326"/>
    </row>
    <row r="55" spans="1:11">
      <c r="B55" s="319" t="s">
        <v>274</v>
      </c>
      <c r="C55" s="475" t="s">
        <v>31</v>
      </c>
      <c r="D55" s="339">
        <v>1</v>
      </c>
      <c r="E55" s="340" t="s">
        <v>2</v>
      </c>
      <c r="F55" s="332"/>
      <c r="G55" s="329"/>
      <c r="H55" s="88">
        <f t="shared" si="12"/>
        <v>0</v>
      </c>
      <c r="I55" s="333">
        <f t="shared" si="13"/>
        <v>0</v>
      </c>
      <c r="J55" s="92">
        <f t="shared" si="14"/>
        <v>0</v>
      </c>
      <c r="K55" s="326"/>
    </row>
    <row r="56" spans="1:11">
      <c r="B56" s="319" t="s">
        <v>275</v>
      </c>
      <c r="C56" s="475" t="s">
        <v>32</v>
      </c>
      <c r="D56" s="490">
        <v>1</v>
      </c>
      <c r="E56" s="491" t="s">
        <v>2</v>
      </c>
      <c r="F56" s="341"/>
      <c r="G56" s="336"/>
      <c r="H56" s="115">
        <f>SUM(H45:H51)*0.015</f>
        <v>0</v>
      </c>
      <c r="I56" s="333"/>
      <c r="J56" s="92">
        <f t="shared" si="14"/>
        <v>0</v>
      </c>
      <c r="K56" s="326"/>
    </row>
    <row r="57" spans="1:11">
      <c r="B57" s="319" t="s">
        <v>276</v>
      </c>
      <c r="C57" s="475" t="s">
        <v>205</v>
      </c>
      <c r="D57" s="339">
        <v>1</v>
      </c>
      <c r="E57" s="340" t="s">
        <v>2</v>
      </c>
      <c r="F57" s="332"/>
      <c r="G57" s="329"/>
      <c r="H57" s="88">
        <f t="shared" si="12"/>
        <v>0</v>
      </c>
      <c r="I57" s="333">
        <f t="shared" si="13"/>
        <v>0</v>
      </c>
      <c r="J57" s="92">
        <f t="shared" si="14"/>
        <v>0</v>
      </c>
      <c r="K57" s="326"/>
    </row>
    <row r="58" spans="1:11">
      <c r="B58" s="319" t="s">
        <v>277</v>
      </c>
      <c r="C58" s="475" t="s">
        <v>33</v>
      </c>
      <c r="D58" s="339">
        <v>1</v>
      </c>
      <c r="E58" s="340" t="s">
        <v>2</v>
      </c>
      <c r="F58" s="90"/>
      <c r="G58" s="336"/>
      <c r="H58" s="115">
        <f>SUM(H45:H57)*0.03</f>
        <v>0</v>
      </c>
      <c r="I58" s="337">
        <f>SUM(I45:I57)*0.03</f>
        <v>0</v>
      </c>
      <c r="J58" s="92">
        <f t="shared" si="14"/>
        <v>0</v>
      </c>
      <c r="K58" s="326"/>
    </row>
    <row r="59" spans="1:11">
      <c r="B59" s="338"/>
      <c r="C59" s="339"/>
      <c r="D59" s="339"/>
      <c r="E59" s="340"/>
      <c r="F59" s="341"/>
      <c r="G59" s="336"/>
      <c r="H59" s="117">
        <f>SUM(H45:H58)</f>
        <v>0</v>
      </c>
      <c r="I59" s="342">
        <f>SUM(I45:I58)</f>
        <v>0</v>
      </c>
      <c r="J59" s="119">
        <f>H59+I59</f>
        <v>0</v>
      </c>
      <c r="K59" s="326"/>
    </row>
    <row r="60" spans="1:11">
      <c r="B60" s="338"/>
      <c r="C60" s="339"/>
      <c r="D60" s="339"/>
      <c r="E60" s="340"/>
      <c r="F60" s="341"/>
      <c r="G60" s="336"/>
      <c r="H60" s="15"/>
      <c r="I60" s="397"/>
      <c r="J60" s="17"/>
      <c r="K60" s="326"/>
    </row>
    <row r="61" spans="1:11">
      <c r="B61" s="398" t="s">
        <v>278</v>
      </c>
      <c r="C61" s="399" t="s">
        <v>114</v>
      </c>
      <c r="D61" s="400"/>
      <c r="E61" s="401"/>
      <c r="F61" s="402"/>
      <c r="G61" s="403"/>
      <c r="H61" s="105"/>
      <c r="I61" s="404"/>
      <c r="J61" s="405"/>
      <c r="K61" s="326"/>
    </row>
    <row r="62" spans="1:11">
      <c r="B62" s="338" t="s">
        <v>138</v>
      </c>
      <c r="C62" s="475" t="s">
        <v>168</v>
      </c>
      <c r="D62" s="334">
        <f>D40</f>
        <v>730</v>
      </c>
      <c r="E62" s="335" t="s">
        <v>0</v>
      </c>
      <c r="F62" s="332"/>
      <c r="G62" s="406"/>
      <c r="H62" s="88">
        <f t="shared" ref="H62:H64" si="15">D62*F62</f>
        <v>0</v>
      </c>
      <c r="I62" s="333">
        <f t="shared" ref="I62:I64" si="16">D62*G62</f>
        <v>0</v>
      </c>
      <c r="J62" s="92">
        <f t="shared" ref="J62:J64" si="17">H62+I62</f>
        <v>0</v>
      </c>
      <c r="K62" s="326"/>
    </row>
    <row r="63" spans="1:11">
      <c r="B63" s="338" t="s">
        <v>139</v>
      </c>
      <c r="C63" s="475" t="s">
        <v>39</v>
      </c>
      <c r="D63" s="339">
        <v>1</v>
      </c>
      <c r="E63" s="340" t="s">
        <v>2</v>
      </c>
      <c r="F63" s="332"/>
      <c r="G63" s="329"/>
      <c r="H63" s="88">
        <f t="shared" si="15"/>
        <v>0</v>
      </c>
      <c r="I63" s="333">
        <f t="shared" si="16"/>
        <v>0</v>
      </c>
      <c r="J63" s="92">
        <f t="shared" si="17"/>
        <v>0</v>
      </c>
      <c r="K63" s="326"/>
    </row>
    <row r="64" spans="1:11">
      <c r="B64" s="338" t="s">
        <v>140</v>
      </c>
      <c r="C64" s="339" t="s">
        <v>40</v>
      </c>
      <c r="D64" s="339">
        <v>1</v>
      </c>
      <c r="E64" s="340" t="s">
        <v>2</v>
      </c>
      <c r="F64" s="332"/>
      <c r="G64" s="329"/>
      <c r="H64" s="88">
        <f t="shared" si="15"/>
        <v>0</v>
      </c>
      <c r="I64" s="333">
        <f t="shared" si="16"/>
        <v>0</v>
      </c>
      <c r="J64" s="92">
        <f t="shared" si="17"/>
        <v>0</v>
      </c>
      <c r="K64" s="326"/>
    </row>
    <row r="65" spans="1:11">
      <c r="B65" s="338"/>
      <c r="C65" s="339"/>
      <c r="D65" s="339"/>
      <c r="E65" s="340"/>
      <c r="F65" s="341"/>
      <c r="G65" s="336"/>
      <c r="H65" s="117">
        <f>SUM(H62:H64)</f>
        <v>0</v>
      </c>
      <c r="I65" s="342">
        <f>SUM(I62:I64)</f>
        <v>0</v>
      </c>
      <c r="J65" s="119">
        <f>SUM(H65:I65)</f>
        <v>0</v>
      </c>
      <c r="K65" s="326"/>
    </row>
    <row r="66" spans="1:11">
      <c r="B66" s="338"/>
      <c r="C66" s="339"/>
      <c r="D66" s="339"/>
      <c r="E66" s="340"/>
      <c r="F66" s="376"/>
      <c r="G66" s="377"/>
      <c r="H66" s="15"/>
      <c r="I66" s="397"/>
      <c r="J66" s="17"/>
      <c r="K66" s="326"/>
    </row>
    <row r="67" spans="1:11">
      <c r="B67" s="407" t="s">
        <v>141</v>
      </c>
      <c r="C67" s="408" t="s">
        <v>41</v>
      </c>
      <c r="D67" s="409"/>
      <c r="E67" s="410"/>
      <c r="F67" s="411"/>
      <c r="G67" s="412"/>
      <c r="H67" s="112"/>
      <c r="I67" s="413"/>
      <c r="J67" s="414"/>
      <c r="K67" s="326"/>
    </row>
    <row r="68" spans="1:11" s="396" customFormat="1" ht="29">
      <c r="A68" s="415"/>
      <c r="B68" s="416" t="s">
        <v>279</v>
      </c>
      <c r="C68" s="492" t="s">
        <v>192</v>
      </c>
      <c r="D68" s="417">
        <v>8</v>
      </c>
      <c r="E68" s="418" t="s">
        <v>21</v>
      </c>
      <c r="F68" s="332"/>
      <c r="G68" s="394"/>
      <c r="H68" s="88">
        <f>D68*F68</f>
        <v>0</v>
      </c>
      <c r="I68" s="317">
        <f>D68*G68</f>
        <v>0</v>
      </c>
      <c r="J68" s="92">
        <f>H68+I68</f>
        <v>0</v>
      </c>
      <c r="K68" s="395"/>
    </row>
    <row r="69" spans="1:11" s="396" customFormat="1">
      <c r="A69" s="415"/>
      <c r="B69" s="416"/>
      <c r="C69" s="417"/>
      <c r="D69" s="417"/>
      <c r="E69" s="418"/>
      <c r="F69" s="419"/>
      <c r="G69" s="420"/>
      <c r="H69" s="117">
        <f>SUM(H68)</f>
        <v>0</v>
      </c>
      <c r="I69" s="421">
        <f>SUM(I68)</f>
        <v>0</v>
      </c>
      <c r="J69" s="119">
        <f>SUM(H69:I69)</f>
        <v>0</v>
      </c>
      <c r="K69" s="395"/>
    </row>
    <row r="70" spans="1:11">
      <c r="B70" s="338"/>
      <c r="C70" s="339"/>
      <c r="D70" s="339"/>
      <c r="E70" s="340"/>
      <c r="F70" s="376"/>
      <c r="G70" s="377"/>
      <c r="H70" s="15"/>
      <c r="I70" s="397"/>
      <c r="J70" s="17"/>
      <c r="K70" s="326"/>
    </row>
    <row r="71" spans="1:11">
      <c r="B71" s="422" t="s">
        <v>142</v>
      </c>
      <c r="C71" s="423" t="s">
        <v>115</v>
      </c>
      <c r="D71" s="424"/>
      <c r="E71" s="425"/>
      <c r="F71" s="426"/>
      <c r="G71" s="427"/>
      <c r="H71" s="52"/>
      <c r="I71" s="428"/>
      <c r="J71" s="429"/>
      <c r="K71" s="326"/>
    </row>
    <row r="72" spans="1:11">
      <c r="B72" s="319" t="s">
        <v>143</v>
      </c>
      <c r="C72" s="475" t="s">
        <v>246</v>
      </c>
      <c r="D72" s="339">
        <v>1</v>
      </c>
      <c r="E72" s="340" t="s">
        <v>1</v>
      </c>
      <c r="F72" s="332"/>
      <c r="G72" s="406"/>
      <c r="H72" s="88">
        <f>D72*F72</f>
        <v>0</v>
      </c>
      <c r="I72" s="333">
        <f>D72*G72</f>
        <v>0</v>
      </c>
      <c r="J72" s="92">
        <f>H72+I72</f>
        <v>0</v>
      </c>
      <c r="K72" s="326"/>
    </row>
    <row r="73" spans="1:11" ht="29" customHeight="1">
      <c r="B73" s="319" t="s">
        <v>144</v>
      </c>
      <c r="C73" s="475" t="s">
        <v>247</v>
      </c>
      <c r="D73" s="339">
        <v>8</v>
      </c>
      <c r="E73" s="340" t="s">
        <v>21</v>
      </c>
      <c r="F73" s="332"/>
      <c r="G73" s="430"/>
      <c r="H73" s="88">
        <f t="shared" ref="H73:H78" si="18">D73*F73</f>
        <v>0</v>
      </c>
      <c r="I73" s="333">
        <f t="shared" ref="I73:I78" si="19">D73*G73</f>
        <v>0</v>
      </c>
      <c r="J73" s="92">
        <f t="shared" ref="J73:J78" si="20">H73+I73</f>
        <v>0</v>
      </c>
      <c r="K73" s="326"/>
    </row>
    <row r="74" spans="1:11">
      <c r="B74" s="319" t="s">
        <v>145</v>
      </c>
      <c r="C74" s="475" t="s">
        <v>248</v>
      </c>
      <c r="D74" s="339">
        <v>8</v>
      </c>
      <c r="E74" s="340" t="s">
        <v>21</v>
      </c>
      <c r="F74" s="332"/>
      <c r="G74" s="406"/>
      <c r="H74" s="88">
        <f t="shared" si="18"/>
        <v>0</v>
      </c>
      <c r="I74" s="333">
        <f t="shared" si="19"/>
        <v>0</v>
      </c>
      <c r="J74" s="92">
        <f t="shared" si="20"/>
        <v>0</v>
      </c>
      <c r="K74" s="326"/>
    </row>
    <row r="75" spans="1:11">
      <c r="B75" s="319" t="s">
        <v>280</v>
      </c>
      <c r="C75" s="475" t="s">
        <v>19</v>
      </c>
      <c r="D75" s="339">
        <v>8</v>
      </c>
      <c r="E75" s="340" t="s">
        <v>21</v>
      </c>
      <c r="F75" s="332"/>
      <c r="G75" s="406"/>
      <c r="H75" s="88">
        <f t="shared" si="18"/>
        <v>0</v>
      </c>
      <c r="I75" s="333">
        <f t="shared" si="19"/>
        <v>0</v>
      </c>
      <c r="J75" s="92">
        <f t="shared" si="20"/>
        <v>0</v>
      </c>
      <c r="K75" s="326"/>
    </row>
    <row r="76" spans="1:11">
      <c r="B76" s="319" t="s">
        <v>281</v>
      </c>
      <c r="C76" s="475" t="s">
        <v>249</v>
      </c>
      <c r="D76" s="339">
        <v>16</v>
      </c>
      <c r="E76" s="340" t="s">
        <v>21</v>
      </c>
      <c r="F76" s="332"/>
      <c r="G76" s="406"/>
      <c r="H76" s="88">
        <f t="shared" si="18"/>
        <v>0</v>
      </c>
      <c r="I76" s="333">
        <f t="shared" si="19"/>
        <v>0</v>
      </c>
      <c r="J76" s="92">
        <f t="shared" si="20"/>
        <v>0</v>
      </c>
      <c r="K76" s="326"/>
    </row>
    <row r="77" spans="1:11">
      <c r="B77" s="319" t="s">
        <v>282</v>
      </c>
      <c r="C77" s="475" t="s">
        <v>28</v>
      </c>
      <c r="D77" s="339">
        <v>4</v>
      </c>
      <c r="E77" s="340" t="s">
        <v>21</v>
      </c>
      <c r="F77" s="332"/>
      <c r="G77" s="406"/>
      <c r="H77" s="88">
        <f t="shared" si="18"/>
        <v>0</v>
      </c>
      <c r="I77" s="333">
        <f t="shared" si="19"/>
        <v>0</v>
      </c>
      <c r="J77" s="92">
        <f t="shared" si="20"/>
        <v>0</v>
      </c>
      <c r="K77" s="326"/>
    </row>
    <row r="78" spans="1:11">
      <c r="B78" s="319" t="s">
        <v>283</v>
      </c>
      <c r="C78" s="475" t="s">
        <v>27</v>
      </c>
      <c r="D78" s="339">
        <v>4</v>
      </c>
      <c r="E78" s="340" t="s">
        <v>21</v>
      </c>
      <c r="F78" s="332"/>
      <c r="G78" s="406"/>
      <c r="H78" s="88">
        <f t="shared" si="18"/>
        <v>0</v>
      </c>
      <c r="I78" s="333">
        <f t="shared" si="19"/>
        <v>0</v>
      </c>
      <c r="J78" s="92">
        <f t="shared" si="20"/>
        <v>0</v>
      </c>
      <c r="K78" s="326"/>
    </row>
    <row r="79" spans="1:11">
      <c r="B79" s="338"/>
      <c r="C79" s="339"/>
      <c r="D79" s="339"/>
      <c r="E79" s="340"/>
      <c r="F79" s="376"/>
      <c r="G79" s="377"/>
      <c r="H79" s="117">
        <f>SUM(H72:H78)</f>
        <v>0</v>
      </c>
      <c r="I79" s="431">
        <f>SUM(I72:I78)</f>
        <v>0</v>
      </c>
      <c r="J79" s="121">
        <f>H79+I79</f>
        <v>0</v>
      </c>
      <c r="K79" s="326"/>
    </row>
    <row r="80" spans="1:11">
      <c r="B80" s="432"/>
      <c r="C80" s="433"/>
      <c r="D80" s="433"/>
      <c r="E80" s="434"/>
      <c r="F80" s="435"/>
      <c r="G80" s="436"/>
      <c r="H80" s="60"/>
      <c r="I80" s="437"/>
      <c r="J80" s="62"/>
      <c r="K80" s="326"/>
    </row>
    <row r="81" spans="2:11" ht="15" thickBot="1">
      <c r="B81" s="515"/>
      <c r="C81" s="516"/>
      <c r="D81" s="516"/>
      <c r="E81" s="516"/>
      <c r="F81" s="438"/>
      <c r="G81" s="439"/>
      <c r="H81" s="440"/>
      <c r="I81" s="441"/>
      <c r="J81" s="23"/>
      <c r="K81" s="326"/>
    </row>
    <row r="82" spans="2:11" ht="15" thickBot="1">
      <c r="B82" s="442"/>
      <c r="C82" s="443" t="s">
        <v>174</v>
      </c>
      <c r="D82" s="444">
        <v>1</v>
      </c>
      <c r="E82" s="445" t="s">
        <v>2</v>
      </c>
      <c r="F82" s="446"/>
      <c r="G82" s="447"/>
      <c r="H82" s="65">
        <f>H32+H42+H59+H65+H69+H79</f>
        <v>0</v>
      </c>
      <c r="I82" s="65">
        <f>I32+I42+I59+I65+I69+I79</f>
        <v>0</v>
      </c>
      <c r="J82" s="66">
        <f>H82+I82</f>
        <v>0</v>
      </c>
      <c r="K82" s="326"/>
    </row>
  </sheetData>
  <sheetProtection sheet="1" selectLockedCells="1"/>
  <mergeCells count="3">
    <mergeCell ref="B5:C5"/>
    <mergeCell ref="D6:E6"/>
    <mergeCell ref="B81:E81"/>
  </mergeCells>
  <phoneticPr fontId="50" type="noConversion"/>
  <pageMargins left="0.51181102362204722" right="0.51181102362204722" top="0.78740157480314965" bottom="0.82677165354330717" header="0.39370078740157483" footer="0.31496062992125984"/>
  <pageSetup paperSize="9" scale="78" firstPageNumber="2" fitToHeight="4" orientation="landscape" r:id="rId1"/>
  <headerFooter>
    <oddHeader xml:space="preserve">&amp;R&amp;"-,Obyčejné"&amp;16&amp;P/&amp;N  &amp;"Arial CE,Obyčejné"&amp;10 </oddHeader>
  </headerFooter>
  <rowBreaks count="6" manualBreakCount="6">
    <brk id="2" min="1" max="9" man="1"/>
    <brk id="19" min="1" max="9" man="1"/>
    <brk id="25" min="1" max="9" man="1"/>
    <brk id="33" min="1" max="9" man="1"/>
    <brk id="43" min="1" max="9" man="1"/>
    <brk id="60"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CA211-D171-42E6-ACDF-8231153099AD}">
  <dimension ref="A2:K43"/>
  <sheetViews>
    <sheetView view="pageBreakPreview" zoomScaleNormal="100" zoomScaleSheetLayoutView="100" zoomScalePageLayoutView="55" workbookViewId="0">
      <selection activeCell="F13" sqref="F13"/>
    </sheetView>
  </sheetViews>
  <sheetFormatPr defaultColWidth="9.08984375" defaultRowHeight="14.5"/>
  <cols>
    <col min="1" max="1" width="11.08984375" style="85" customWidth="1"/>
    <col min="2" max="2" width="7.6328125" style="74" customWidth="1"/>
    <col min="3" max="3" width="72.90625" style="74" customWidth="1"/>
    <col min="4" max="4" width="8.81640625" style="74" customWidth="1"/>
    <col min="5" max="5" width="8" style="74" customWidth="1"/>
    <col min="6" max="7" width="14" style="74" customWidth="1"/>
    <col min="8" max="9" width="16.6328125" style="74" customWidth="1"/>
    <col min="10" max="10" width="17.1796875" style="74" customWidth="1"/>
    <col min="11" max="11" width="11.08984375" style="74" customWidth="1"/>
    <col min="12" max="16384" width="9.08984375" style="74"/>
  </cols>
  <sheetData>
    <row r="2" spans="1:11" ht="15" thickBot="1"/>
    <row r="3" spans="1:11">
      <c r="B3" s="187"/>
      <c r="C3" s="188"/>
      <c r="D3" s="188"/>
      <c r="E3" s="188"/>
      <c r="F3" s="188"/>
      <c r="G3" s="188"/>
      <c r="H3" s="188"/>
      <c r="I3" s="188"/>
      <c r="J3" s="189"/>
    </row>
    <row r="4" spans="1:11">
      <c r="B4" s="190" t="s">
        <v>110</v>
      </c>
      <c r="C4" s="157" t="s">
        <v>111</v>
      </c>
      <c r="D4" s="263"/>
      <c r="E4" s="263"/>
      <c r="F4" s="264"/>
      <c r="G4" s="263"/>
      <c r="H4" s="265"/>
      <c r="I4" s="265"/>
      <c r="J4" s="191"/>
    </row>
    <row r="5" spans="1:11" ht="15" thickBot="1">
      <c r="B5" s="509"/>
      <c r="C5" s="510"/>
      <c r="D5" s="193"/>
      <c r="E5" s="193"/>
      <c r="F5" s="193"/>
      <c r="G5" s="193"/>
      <c r="H5" s="194"/>
      <c r="I5" s="195"/>
      <c r="J5" s="196"/>
    </row>
    <row r="6" spans="1:11">
      <c r="B6" s="140"/>
      <c r="C6" s="141" t="s">
        <v>3</v>
      </c>
      <c r="D6" s="505" t="s">
        <v>4</v>
      </c>
      <c r="E6" s="506"/>
      <c r="F6" s="142" t="s">
        <v>5</v>
      </c>
      <c r="G6" s="143" t="s">
        <v>5</v>
      </c>
      <c r="H6" s="144" t="s">
        <v>6</v>
      </c>
      <c r="I6" s="145" t="s">
        <v>6</v>
      </c>
      <c r="J6" s="146" t="s">
        <v>5</v>
      </c>
    </row>
    <row r="7" spans="1:11" ht="15" thickBot="1">
      <c r="B7" s="147"/>
      <c r="C7" s="148" t="s">
        <v>7</v>
      </c>
      <c r="D7" s="135" t="s">
        <v>8</v>
      </c>
      <c r="E7" s="136" t="s">
        <v>9</v>
      </c>
      <c r="F7" s="137" t="s">
        <v>10</v>
      </c>
      <c r="G7" s="135" t="s">
        <v>11</v>
      </c>
      <c r="H7" s="138" t="s">
        <v>12</v>
      </c>
      <c r="I7" s="139" t="s">
        <v>13</v>
      </c>
      <c r="J7" s="1" t="s">
        <v>6</v>
      </c>
    </row>
    <row r="8" spans="1:11" ht="15" thickTop="1">
      <c r="B8" s="126" t="s">
        <v>116</v>
      </c>
      <c r="C8" s="18" t="s">
        <v>36</v>
      </c>
      <c r="D8" s="8"/>
      <c r="E8" s="9"/>
      <c r="F8" s="10"/>
      <c r="G8" s="11"/>
      <c r="H8" s="12"/>
      <c r="I8" s="13"/>
      <c r="J8" s="14"/>
      <c r="K8" s="134"/>
    </row>
    <row r="9" spans="1:11">
      <c r="B9" s="28"/>
      <c r="C9" s="2"/>
      <c r="D9" s="2"/>
      <c r="E9" s="4"/>
      <c r="F9" s="86"/>
      <c r="G9" s="87"/>
      <c r="H9" s="5"/>
      <c r="I9" s="6"/>
      <c r="J9" s="7"/>
      <c r="K9" s="134"/>
    </row>
    <row r="10" spans="1:11">
      <c r="B10" s="125" t="s">
        <v>117</v>
      </c>
      <c r="C10" s="31" t="s">
        <v>112</v>
      </c>
      <c r="D10" s="32"/>
      <c r="E10" s="33"/>
      <c r="F10" s="34"/>
      <c r="G10" s="35"/>
      <c r="H10" s="36"/>
      <c r="I10" s="37"/>
      <c r="J10" s="38"/>
      <c r="K10" s="134"/>
    </row>
    <row r="11" spans="1:11">
      <c r="B11" s="28"/>
      <c r="C11" s="2"/>
      <c r="D11" s="2"/>
      <c r="E11" s="4"/>
      <c r="F11" s="86"/>
      <c r="G11" s="87"/>
      <c r="H11" s="5"/>
      <c r="I11" s="29"/>
      <c r="J11" s="30"/>
      <c r="K11" s="134"/>
    </row>
    <row r="12" spans="1:11">
      <c r="B12" s="124" t="s">
        <v>118</v>
      </c>
      <c r="C12" s="39" t="s">
        <v>113</v>
      </c>
      <c r="D12" s="40"/>
      <c r="E12" s="41"/>
      <c r="F12" s="42"/>
      <c r="G12" s="43"/>
      <c r="H12" s="44"/>
      <c r="I12" s="45"/>
      <c r="J12" s="46"/>
      <c r="K12" s="134"/>
    </row>
    <row r="13" spans="1:11" s="324" customFormat="1">
      <c r="A13" s="331"/>
      <c r="B13" s="319" t="s">
        <v>119</v>
      </c>
      <c r="C13" s="475" t="s">
        <v>205</v>
      </c>
      <c r="D13" s="339">
        <v>5</v>
      </c>
      <c r="E13" s="340" t="s">
        <v>300</v>
      </c>
      <c r="F13" s="332"/>
      <c r="G13" s="329"/>
      <c r="H13" s="88">
        <f t="shared" ref="H13" si="0">D13*F13</f>
        <v>0</v>
      </c>
      <c r="I13" s="333">
        <f t="shared" ref="I13" si="1">D13*G13</f>
        <v>0</v>
      </c>
      <c r="J13" s="92">
        <f t="shared" ref="J13" si="2">H13+I13</f>
        <v>0</v>
      </c>
      <c r="K13" s="326"/>
    </row>
    <row r="14" spans="1:11" s="324" customFormat="1">
      <c r="A14" s="331"/>
      <c r="B14" s="338"/>
      <c r="C14" s="339"/>
      <c r="D14" s="339"/>
      <c r="E14" s="340"/>
      <c r="F14" s="341"/>
      <c r="G14" s="336"/>
      <c r="H14" s="117">
        <f>SUM(H13)</f>
        <v>0</v>
      </c>
      <c r="I14" s="342">
        <f>SUM(I13)</f>
        <v>0</v>
      </c>
      <c r="J14" s="119">
        <f>H14+I14</f>
        <v>0</v>
      </c>
      <c r="K14" s="326"/>
    </row>
    <row r="15" spans="1:11">
      <c r="B15" s="28"/>
      <c r="C15" s="2"/>
      <c r="D15" s="2"/>
      <c r="E15" s="4"/>
      <c r="F15" s="86"/>
      <c r="G15" s="87"/>
      <c r="H15" s="15"/>
      <c r="I15" s="16"/>
      <c r="J15" s="17"/>
      <c r="K15" s="134"/>
    </row>
    <row r="16" spans="1:11">
      <c r="B16" s="99" t="s">
        <v>120</v>
      </c>
      <c r="C16" s="102" t="s">
        <v>114</v>
      </c>
      <c r="D16" s="103"/>
      <c r="E16" s="100"/>
      <c r="F16" s="104"/>
      <c r="G16" s="101"/>
      <c r="H16" s="105"/>
      <c r="I16" s="106"/>
      <c r="J16" s="107"/>
      <c r="K16" s="134"/>
    </row>
    <row r="17" spans="1:11">
      <c r="B17" s="28"/>
      <c r="C17" s="2"/>
      <c r="D17" s="2"/>
      <c r="E17" s="4"/>
      <c r="F17" s="86"/>
      <c r="G17" s="87"/>
      <c r="H17" s="15"/>
      <c r="I17" s="16"/>
      <c r="J17" s="17"/>
      <c r="K17" s="134"/>
    </row>
    <row r="18" spans="1:11">
      <c r="B18" s="123" t="s">
        <v>121</v>
      </c>
      <c r="C18" s="130" t="s">
        <v>41</v>
      </c>
      <c r="D18" s="108"/>
      <c r="E18" s="109"/>
      <c r="F18" s="110"/>
      <c r="G18" s="111"/>
      <c r="H18" s="112"/>
      <c r="I18" s="113"/>
      <c r="J18" s="114"/>
      <c r="K18" s="134"/>
    </row>
    <row r="19" spans="1:11">
      <c r="B19" s="28"/>
      <c r="C19" s="2"/>
      <c r="D19" s="2"/>
      <c r="E19" s="4"/>
      <c r="F19" s="86"/>
      <c r="G19" s="87"/>
      <c r="H19" s="15"/>
      <c r="I19" s="16"/>
      <c r="J19" s="17"/>
      <c r="K19" s="134"/>
    </row>
    <row r="20" spans="1:11">
      <c r="B20" s="131" t="s">
        <v>122</v>
      </c>
      <c r="C20" s="47" t="s">
        <v>115</v>
      </c>
      <c r="D20" s="48"/>
      <c r="E20" s="49"/>
      <c r="F20" s="50"/>
      <c r="G20" s="51"/>
      <c r="H20" s="52"/>
      <c r="I20" s="53"/>
      <c r="J20" s="54"/>
      <c r="K20" s="134"/>
    </row>
    <row r="21" spans="1:11">
      <c r="B21" s="316" t="s">
        <v>201</v>
      </c>
      <c r="C21" s="474" t="s">
        <v>47</v>
      </c>
      <c r="D21" s="2">
        <v>1.5</v>
      </c>
      <c r="E21" s="4" t="s">
        <v>42</v>
      </c>
      <c r="F21" s="304"/>
      <c r="G21" s="305"/>
      <c r="H21" s="88">
        <f t="shared" ref="H21:H38" si="3">D21*F21</f>
        <v>0</v>
      </c>
      <c r="I21" s="91">
        <f t="shared" ref="I21:I38" si="4">D21*G21</f>
        <v>0</v>
      </c>
      <c r="J21" s="92">
        <f t="shared" ref="J21:J38" si="5">H21+I21</f>
        <v>0</v>
      </c>
      <c r="K21" s="134"/>
    </row>
    <row r="22" spans="1:11">
      <c r="B22" s="316" t="s">
        <v>284</v>
      </c>
      <c r="C22" s="474" t="s">
        <v>24</v>
      </c>
      <c r="D22" s="2">
        <v>16</v>
      </c>
      <c r="E22" s="4" t="s">
        <v>21</v>
      </c>
      <c r="F22" s="304"/>
      <c r="G22" s="305"/>
      <c r="H22" s="88">
        <f t="shared" si="3"/>
        <v>0</v>
      </c>
      <c r="I22" s="91">
        <f t="shared" si="4"/>
        <v>0</v>
      </c>
      <c r="J22" s="92">
        <f t="shared" si="5"/>
        <v>0</v>
      </c>
      <c r="K22" s="134"/>
    </row>
    <row r="23" spans="1:11">
      <c r="B23" s="316" t="s">
        <v>285</v>
      </c>
      <c r="C23" s="474" t="s">
        <v>49</v>
      </c>
      <c r="D23" s="2">
        <v>16</v>
      </c>
      <c r="E23" s="4" t="s">
        <v>21</v>
      </c>
      <c r="F23" s="304"/>
      <c r="G23" s="306"/>
      <c r="H23" s="88">
        <f t="shared" si="3"/>
        <v>0</v>
      </c>
      <c r="I23" s="91">
        <f t="shared" si="4"/>
        <v>0</v>
      </c>
      <c r="J23" s="122">
        <f t="shared" si="5"/>
        <v>0</v>
      </c>
      <c r="K23" s="134"/>
    </row>
    <row r="24" spans="1:11">
      <c r="B24" s="316" t="s">
        <v>286</v>
      </c>
      <c r="C24" s="474" t="s">
        <v>35</v>
      </c>
      <c r="D24" s="482">
        <v>16</v>
      </c>
      <c r="E24" s="4" t="s">
        <v>21</v>
      </c>
      <c r="F24" s="304"/>
      <c r="G24" s="306"/>
      <c r="H24" s="88">
        <f t="shared" si="3"/>
        <v>0</v>
      </c>
      <c r="I24" s="91">
        <f t="shared" si="4"/>
        <v>0</v>
      </c>
      <c r="J24" s="92">
        <f t="shared" si="5"/>
        <v>0</v>
      </c>
      <c r="K24" s="134"/>
    </row>
    <row r="25" spans="1:11">
      <c r="B25" s="316" t="s">
        <v>287</v>
      </c>
      <c r="C25" s="474" t="s">
        <v>25</v>
      </c>
      <c r="D25" s="482">
        <v>80</v>
      </c>
      <c r="E25" s="4" t="s">
        <v>21</v>
      </c>
      <c r="F25" s="304"/>
      <c r="G25" s="305"/>
      <c r="H25" s="88">
        <f t="shared" si="3"/>
        <v>0</v>
      </c>
      <c r="I25" s="91">
        <f t="shared" si="4"/>
        <v>0</v>
      </c>
      <c r="J25" s="92">
        <f t="shared" si="5"/>
        <v>0</v>
      </c>
      <c r="K25" s="134"/>
    </row>
    <row r="26" spans="1:11">
      <c r="B26" s="316" t="s">
        <v>288</v>
      </c>
      <c r="C26" s="474" t="s">
        <v>22</v>
      </c>
      <c r="D26" s="482">
        <v>8</v>
      </c>
      <c r="E26" s="4" t="s">
        <v>21</v>
      </c>
      <c r="F26" s="304"/>
      <c r="G26" s="305"/>
      <c r="H26" s="88">
        <f t="shared" si="3"/>
        <v>0</v>
      </c>
      <c r="I26" s="91">
        <f t="shared" si="4"/>
        <v>0</v>
      </c>
      <c r="J26" s="92">
        <f t="shared" si="5"/>
        <v>0</v>
      </c>
      <c r="K26" s="134"/>
    </row>
    <row r="27" spans="1:11">
      <c r="B27" s="316" t="s">
        <v>289</v>
      </c>
      <c r="C27" s="474" t="s">
        <v>34</v>
      </c>
      <c r="D27" s="482">
        <v>8</v>
      </c>
      <c r="E27" s="4" t="s">
        <v>21</v>
      </c>
      <c r="F27" s="304"/>
      <c r="G27" s="305"/>
      <c r="H27" s="88">
        <f t="shared" si="3"/>
        <v>0</v>
      </c>
      <c r="I27" s="91">
        <f t="shared" si="4"/>
        <v>0</v>
      </c>
      <c r="J27" s="92">
        <f t="shared" si="5"/>
        <v>0</v>
      </c>
      <c r="K27" s="134"/>
    </row>
    <row r="28" spans="1:11">
      <c r="B28" s="316" t="s">
        <v>290</v>
      </c>
      <c r="C28" s="474" t="s">
        <v>150</v>
      </c>
      <c r="D28" s="482">
        <v>8</v>
      </c>
      <c r="E28" s="4" t="s">
        <v>21</v>
      </c>
      <c r="F28" s="304"/>
      <c r="G28" s="305"/>
      <c r="H28" s="88">
        <f t="shared" si="3"/>
        <v>0</v>
      </c>
      <c r="I28" s="91">
        <f t="shared" si="4"/>
        <v>0</v>
      </c>
      <c r="J28" s="92">
        <f t="shared" si="5"/>
        <v>0</v>
      </c>
      <c r="K28" s="134"/>
    </row>
    <row r="29" spans="1:11" s="186" customFormat="1">
      <c r="A29" s="192"/>
      <c r="B29" s="316" t="s">
        <v>291</v>
      </c>
      <c r="C29" s="450" t="s">
        <v>43</v>
      </c>
      <c r="D29" s="451">
        <v>2</v>
      </c>
      <c r="E29" s="211" t="s">
        <v>21</v>
      </c>
      <c r="F29" s="300"/>
      <c r="G29" s="301"/>
      <c r="H29" s="88">
        <f>D29*F29</f>
        <v>0</v>
      </c>
      <c r="I29" s="229">
        <f>D29*G29</f>
        <v>0</v>
      </c>
      <c r="J29" s="92">
        <f>H29+I29</f>
        <v>0</v>
      </c>
      <c r="K29" s="198"/>
    </row>
    <row r="30" spans="1:11" s="186" customFormat="1">
      <c r="A30" s="192"/>
      <c r="B30" s="316" t="s">
        <v>292</v>
      </c>
      <c r="C30" s="450" t="s">
        <v>44</v>
      </c>
      <c r="D30" s="451">
        <v>16</v>
      </c>
      <c r="E30" s="211" t="s">
        <v>21</v>
      </c>
      <c r="F30" s="300"/>
      <c r="G30" s="301"/>
      <c r="H30" s="88">
        <f>D30*F30</f>
        <v>0</v>
      </c>
      <c r="I30" s="229">
        <f>D30*G30</f>
        <v>0</v>
      </c>
      <c r="J30" s="92">
        <f>H30+I30</f>
        <v>0</v>
      </c>
      <c r="K30" s="198"/>
    </row>
    <row r="31" spans="1:11" s="186" customFormat="1">
      <c r="A31" s="192"/>
      <c r="B31" s="316" t="s">
        <v>123</v>
      </c>
      <c r="C31" s="450" t="s">
        <v>193</v>
      </c>
      <c r="D31" s="210">
        <v>8</v>
      </c>
      <c r="E31" s="211" t="s">
        <v>21</v>
      </c>
      <c r="F31" s="300"/>
      <c r="G31" s="301"/>
      <c r="H31" s="88">
        <f>D31*F31</f>
        <v>0</v>
      </c>
      <c r="I31" s="229">
        <f>D31*G31</f>
        <v>0</v>
      </c>
      <c r="J31" s="92">
        <f>H31+I31</f>
        <v>0</v>
      </c>
      <c r="K31" s="198"/>
    </row>
    <row r="32" spans="1:11">
      <c r="B32" s="316" t="s">
        <v>293</v>
      </c>
      <c r="C32" s="474" t="s">
        <v>45</v>
      </c>
      <c r="D32" s="2">
        <v>1</v>
      </c>
      <c r="E32" s="4" t="s">
        <v>2</v>
      </c>
      <c r="F32" s="304"/>
      <c r="G32" s="305"/>
      <c r="H32" s="88">
        <f t="shared" si="3"/>
        <v>0</v>
      </c>
      <c r="I32" s="91">
        <f t="shared" si="4"/>
        <v>0</v>
      </c>
      <c r="J32" s="92">
        <f t="shared" si="5"/>
        <v>0</v>
      </c>
      <c r="K32" s="134"/>
    </row>
    <row r="33" spans="2:11" ht="29">
      <c r="B33" s="316" t="s">
        <v>294</v>
      </c>
      <c r="C33" s="474" t="s">
        <v>175</v>
      </c>
      <c r="D33" s="2">
        <v>32</v>
      </c>
      <c r="E33" s="4" t="s">
        <v>21</v>
      </c>
      <c r="F33" s="304"/>
      <c r="G33" s="306"/>
      <c r="H33" s="88">
        <f t="shared" si="3"/>
        <v>0</v>
      </c>
      <c r="I33" s="91">
        <f t="shared" si="4"/>
        <v>0</v>
      </c>
      <c r="J33" s="92">
        <f t="shared" si="5"/>
        <v>0</v>
      </c>
      <c r="K33" s="134"/>
    </row>
    <row r="34" spans="2:11">
      <c r="B34" s="316" t="s">
        <v>295</v>
      </c>
      <c r="C34" s="474" t="s">
        <v>26</v>
      </c>
      <c r="D34" s="2">
        <v>1</v>
      </c>
      <c r="E34" s="4" t="s">
        <v>2</v>
      </c>
      <c r="F34" s="304"/>
      <c r="G34" s="303"/>
      <c r="H34" s="88">
        <f t="shared" si="3"/>
        <v>0</v>
      </c>
      <c r="I34" s="91">
        <f t="shared" si="4"/>
        <v>0</v>
      </c>
      <c r="J34" s="92">
        <f t="shared" si="5"/>
        <v>0</v>
      </c>
      <c r="K34" s="134"/>
    </row>
    <row r="35" spans="2:11">
      <c r="B35" s="316" t="s">
        <v>296</v>
      </c>
      <c r="C35" s="474" t="s">
        <v>194</v>
      </c>
      <c r="D35" s="2">
        <v>24</v>
      </c>
      <c r="E35" s="4" t="s">
        <v>21</v>
      </c>
      <c r="F35" s="304"/>
      <c r="G35" s="305"/>
      <c r="H35" s="88">
        <f t="shared" si="3"/>
        <v>0</v>
      </c>
      <c r="I35" s="91">
        <f t="shared" si="4"/>
        <v>0</v>
      </c>
      <c r="J35" s="92">
        <f t="shared" si="5"/>
        <v>0</v>
      </c>
      <c r="K35" s="134"/>
    </row>
    <row r="36" spans="2:11">
      <c r="B36" s="316" t="s">
        <v>297</v>
      </c>
      <c r="C36" s="474" t="s">
        <v>20</v>
      </c>
      <c r="D36" s="2">
        <v>1</v>
      </c>
      <c r="E36" s="4" t="s">
        <v>2</v>
      </c>
      <c r="F36" s="304"/>
      <c r="G36" s="303"/>
      <c r="H36" s="88">
        <f t="shared" si="3"/>
        <v>0</v>
      </c>
      <c r="I36" s="91">
        <f t="shared" si="4"/>
        <v>0</v>
      </c>
      <c r="J36" s="92">
        <f t="shared" si="5"/>
        <v>0</v>
      </c>
      <c r="K36" s="134"/>
    </row>
    <row r="37" spans="2:11" ht="72.5">
      <c r="B37" s="316" t="s">
        <v>298</v>
      </c>
      <c r="C37" s="474" t="s">
        <v>23</v>
      </c>
      <c r="D37" s="2">
        <v>1</v>
      </c>
      <c r="E37" s="4" t="s">
        <v>2</v>
      </c>
      <c r="F37" s="304"/>
      <c r="G37" s="305"/>
      <c r="H37" s="88">
        <f t="shared" si="3"/>
        <v>0</v>
      </c>
      <c r="I37" s="91">
        <f t="shared" si="4"/>
        <v>0</v>
      </c>
      <c r="J37" s="92">
        <f t="shared" si="5"/>
        <v>0</v>
      </c>
      <c r="K37" s="134"/>
    </row>
    <row r="38" spans="2:11" ht="43.5">
      <c r="B38" s="316" t="s">
        <v>299</v>
      </c>
      <c r="C38" s="474" t="s">
        <v>46</v>
      </c>
      <c r="D38" s="2">
        <v>1</v>
      </c>
      <c r="E38" s="4" t="s">
        <v>2</v>
      </c>
      <c r="F38" s="304"/>
      <c r="G38" s="303"/>
      <c r="H38" s="88">
        <f t="shared" si="3"/>
        <v>0</v>
      </c>
      <c r="I38" s="91">
        <f t="shared" si="4"/>
        <v>0</v>
      </c>
      <c r="J38" s="92">
        <f t="shared" si="5"/>
        <v>0</v>
      </c>
      <c r="K38" s="134"/>
    </row>
    <row r="39" spans="2:11">
      <c r="B39" s="28"/>
      <c r="C39" s="2"/>
      <c r="D39" s="2"/>
      <c r="E39" s="4"/>
      <c r="F39" s="86"/>
      <c r="G39" s="87"/>
      <c r="H39" s="117">
        <f>SUM(H21:H38)</f>
        <v>0</v>
      </c>
      <c r="I39" s="120">
        <f>SUM(I21:I38)</f>
        <v>0</v>
      </c>
      <c r="J39" s="121">
        <f>H39+I39</f>
        <v>0</v>
      </c>
      <c r="K39" s="134"/>
    </row>
    <row r="40" spans="2:11">
      <c r="B40" s="55"/>
      <c r="C40" s="56"/>
      <c r="D40" s="56"/>
      <c r="E40" s="57"/>
      <c r="F40" s="58"/>
      <c r="G40" s="59"/>
      <c r="H40" s="60"/>
      <c r="I40" s="61"/>
      <c r="J40" s="62"/>
      <c r="K40" s="134"/>
    </row>
    <row r="41" spans="2:11" ht="15" thickBot="1">
      <c r="B41" s="511"/>
      <c r="C41" s="512"/>
      <c r="D41" s="512"/>
      <c r="E41" s="512"/>
      <c r="F41" s="19"/>
      <c r="G41" s="20"/>
      <c r="H41" s="21"/>
      <c r="I41" s="22"/>
      <c r="J41" s="23"/>
      <c r="K41" s="134"/>
    </row>
    <row r="42" spans="2:11" ht="15" thickBot="1">
      <c r="B42" s="24"/>
      <c r="C42" s="25" t="s">
        <v>174</v>
      </c>
      <c r="D42" s="63">
        <v>1</v>
      </c>
      <c r="E42" s="64" t="s">
        <v>2</v>
      </c>
      <c r="F42" s="26"/>
      <c r="G42" s="27"/>
      <c r="H42" s="65">
        <f>H14+H39</f>
        <v>0</v>
      </c>
      <c r="I42" s="65">
        <f>I14+I39</f>
        <v>0</v>
      </c>
      <c r="J42" s="66">
        <f>H42+I42</f>
        <v>0</v>
      </c>
      <c r="K42" s="134"/>
    </row>
    <row r="43" spans="2:11">
      <c r="B43" s="71"/>
      <c r="C43" s="71"/>
      <c r="D43" s="71"/>
      <c r="E43" s="71"/>
      <c r="F43" s="71"/>
      <c r="G43" s="71"/>
      <c r="H43" s="71"/>
      <c r="I43" s="71"/>
      <c r="J43" s="71"/>
      <c r="K43" s="134"/>
    </row>
  </sheetData>
  <sheetProtection sheet="1" selectLockedCells="1"/>
  <mergeCells count="3">
    <mergeCell ref="B5:C5"/>
    <mergeCell ref="D6:E6"/>
    <mergeCell ref="B41:E41"/>
  </mergeCells>
  <phoneticPr fontId="50" type="noConversion"/>
  <pageMargins left="0.51181102362204722" right="0.51181102362204722" top="0.78740157480314965" bottom="0.82677165354330717" header="0.39370078740157483" footer="0.31496062992125984"/>
  <pageSetup paperSize="9" scale="78" firstPageNumber="2" fitToHeight="4" orientation="landscape" r:id="rId1"/>
  <headerFooter>
    <oddHeader xml:space="preserve">&amp;R&amp;"-,Obyčejné"&amp;16&amp;P/&amp;N  &amp;"Arial CE,Obyčejné"&amp;10 </oddHeader>
  </headerFooter>
  <rowBreaks count="1" manualBreakCount="1">
    <brk id="19"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Titulní list</vt:lpstr>
      <vt:lpstr>PZTS</vt:lpstr>
      <vt:lpstr>UKS</vt:lpstr>
      <vt:lpstr>ER</vt:lpstr>
      <vt:lpstr>SDS</vt:lpstr>
      <vt:lpstr>ER!Názvy_tisku</vt:lpstr>
      <vt:lpstr>PZTS!Názvy_tisku</vt:lpstr>
      <vt:lpstr>SDS!Názvy_tisku</vt:lpstr>
      <vt:lpstr>UKS!Názvy_tisku</vt:lpstr>
      <vt:lpstr>ER!Oblast_tisku</vt:lpstr>
      <vt:lpstr>PZTS!Oblast_tisku</vt:lpstr>
      <vt:lpstr>SDS!Oblast_tisku</vt:lpstr>
      <vt:lpstr>'Titulní list'!Oblast_tisku</vt:lpstr>
      <vt:lpstr>UKS!Oblast_tisku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kdokolv</dc:creator>
  <cp:lastModifiedBy>Teplý Michal</cp:lastModifiedBy>
  <cp:lastPrinted>2025-03-28T08:01:59Z</cp:lastPrinted>
  <dcterms:created xsi:type="dcterms:W3CDTF">2002-08-19T06:11:56Z</dcterms:created>
  <dcterms:modified xsi:type="dcterms:W3CDTF">2025-07-02T11:57:26Z</dcterms:modified>
</cp:coreProperties>
</file>